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" yWindow="-12" windowWidth="23076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22" i="6"/>
  <c r="D21"/>
  <c r="D19"/>
  <c r="F55" l="1"/>
  <c r="F52"/>
  <c r="F49"/>
  <c r="F46"/>
  <c r="G43"/>
  <c r="G42"/>
  <c r="F41"/>
  <c r="E33"/>
  <c r="E32"/>
  <c r="E29"/>
  <c r="E28"/>
  <c r="D26"/>
  <c r="D18"/>
  <c r="D17"/>
  <c r="H6" i="1" l="1"/>
  <c r="I6"/>
  <c r="H7"/>
  <c r="I7"/>
  <c r="H8"/>
  <c r="I8"/>
  <c r="I41" l="1"/>
  <c r="I40"/>
  <c r="H41"/>
  <c r="H40"/>
  <c r="H33"/>
  <c r="I33"/>
  <c r="I32"/>
  <c r="H32"/>
  <c r="H31"/>
  <c r="I31"/>
  <c r="I30"/>
  <c r="H30"/>
  <c r="L65" i="4"/>
  <c r="L64"/>
  <c r="K65"/>
  <c r="K64"/>
  <c r="J65"/>
  <c r="J64"/>
  <c r="L32"/>
  <c r="L31"/>
  <c r="K32"/>
  <c r="K31"/>
  <c r="J32"/>
  <c r="J31"/>
  <c r="L21"/>
  <c r="L20"/>
  <c r="K21"/>
  <c r="K20"/>
  <c r="J21"/>
  <c r="J20"/>
  <c r="H87" i="1" l="1"/>
  <c r="H86"/>
  <c r="H85"/>
  <c r="H84"/>
  <c r="H83"/>
  <c r="H82"/>
  <c r="H81"/>
  <c r="H80"/>
  <c r="H79"/>
  <c r="H78"/>
  <c r="H77"/>
  <c r="H76"/>
  <c r="H75"/>
  <c r="H74"/>
  <c r="H73"/>
  <c r="I39"/>
  <c r="H39"/>
  <c r="I38"/>
  <c r="H38"/>
  <c r="I37"/>
  <c r="H37"/>
  <c r="I36"/>
  <c r="H36"/>
  <c r="I35"/>
  <c r="H35"/>
  <c r="I34"/>
  <c r="H34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5"/>
  <c r="H4"/>
  <c r="H3"/>
  <c r="H2"/>
  <c r="I77" i="5"/>
  <c r="I76"/>
  <c r="I75"/>
  <c r="I74"/>
  <c r="L73"/>
  <c r="I73"/>
  <c r="L72"/>
  <c r="I72"/>
  <c r="O71"/>
  <c r="L71"/>
  <c r="I71"/>
  <c r="O70"/>
  <c r="L70"/>
  <c r="I70"/>
  <c r="G60"/>
  <c r="J52"/>
  <c r="D48"/>
  <c r="G44"/>
  <c r="D40"/>
  <c r="M36"/>
  <c r="D32"/>
  <c r="G28"/>
  <c r="D24"/>
  <c r="J20"/>
  <c r="D16"/>
  <c r="G12"/>
  <c r="D8"/>
  <c r="P76" i="4"/>
  <c r="O76"/>
  <c r="N76"/>
  <c r="M76"/>
  <c r="L76"/>
  <c r="K76"/>
  <c r="J76"/>
  <c r="E76"/>
  <c r="D76"/>
  <c r="C76"/>
  <c r="B76"/>
  <c r="BH75"/>
  <c r="AV75"/>
  <c r="AU75"/>
  <c r="AT75"/>
  <c r="AP75"/>
  <c r="AO75"/>
  <c r="AH75"/>
  <c r="P75"/>
  <c r="O75"/>
  <c r="N75"/>
  <c r="M75"/>
  <c r="L75"/>
  <c r="K75"/>
  <c r="J75"/>
  <c r="E75"/>
  <c r="D75"/>
  <c r="C75"/>
  <c r="B75"/>
  <c r="BH74"/>
  <c r="AW74"/>
  <c r="AU74"/>
  <c r="AT74"/>
  <c r="AP74"/>
  <c r="AO74"/>
  <c r="AH74"/>
  <c r="P74"/>
  <c r="O74"/>
  <c r="N74"/>
  <c r="M74"/>
  <c r="L74"/>
  <c r="K74"/>
  <c r="J74"/>
  <c r="E74"/>
  <c r="D74"/>
  <c r="C74"/>
  <c r="B74"/>
  <c r="BH73"/>
  <c r="AW73"/>
  <c r="AV73"/>
  <c r="AT73"/>
  <c r="AP73"/>
  <c r="AO73"/>
  <c r="AH73"/>
  <c r="P73"/>
  <c r="O73"/>
  <c r="N73"/>
  <c r="M73"/>
  <c r="L73"/>
  <c r="K73"/>
  <c r="J73"/>
  <c r="E73"/>
  <c r="D73"/>
  <c r="C73"/>
  <c r="B73"/>
  <c r="BH72"/>
  <c r="AW72"/>
  <c r="AV72"/>
  <c r="AU72"/>
  <c r="AP72"/>
  <c r="AO72"/>
  <c r="AH72"/>
  <c r="P72"/>
  <c r="O72"/>
  <c r="N72"/>
  <c r="M72"/>
  <c r="L72"/>
  <c r="K72"/>
  <c r="J72"/>
  <c r="E72"/>
  <c r="D72"/>
  <c r="C72"/>
  <c r="B72"/>
  <c r="P71"/>
  <c r="O71"/>
  <c r="N71"/>
  <c r="M71"/>
  <c r="L71"/>
  <c r="K71"/>
  <c r="J71"/>
  <c r="E71"/>
  <c r="D71"/>
  <c r="C71"/>
  <c r="B71"/>
  <c r="P65"/>
  <c r="O65"/>
  <c r="N65"/>
  <c r="M65"/>
  <c r="E65"/>
  <c r="D65"/>
  <c r="C65"/>
  <c r="B65"/>
  <c r="BH64"/>
  <c r="AV64"/>
  <c r="AU64"/>
  <c r="AT64"/>
  <c r="AP64"/>
  <c r="AO64"/>
  <c r="AH64"/>
  <c r="P64"/>
  <c r="O64"/>
  <c r="N64"/>
  <c r="M64"/>
  <c r="E64"/>
  <c r="D64"/>
  <c r="C64"/>
  <c r="B64"/>
  <c r="BH63"/>
  <c r="AW63"/>
  <c r="AU63"/>
  <c r="AT63"/>
  <c r="AP63"/>
  <c r="AO63"/>
  <c r="AH63"/>
  <c r="P63"/>
  <c r="O63"/>
  <c r="N63"/>
  <c r="M63"/>
  <c r="L63"/>
  <c r="K63"/>
  <c r="J63"/>
  <c r="E63"/>
  <c r="D63"/>
  <c r="C63"/>
  <c r="B63"/>
  <c r="BH62"/>
  <c r="AW62"/>
  <c r="AV62"/>
  <c r="AT62"/>
  <c r="AP62"/>
  <c r="AO62"/>
  <c r="AH62"/>
  <c r="P62"/>
  <c r="O62"/>
  <c r="N62"/>
  <c r="M62"/>
  <c r="L62"/>
  <c r="K62"/>
  <c r="J62"/>
  <c r="E62"/>
  <c r="D62"/>
  <c r="C62"/>
  <c r="B62"/>
  <c r="BH61"/>
  <c r="AW61"/>
  <c r="AV61"/>
  <c r="AU61"/>
  <c r="AP61"/>
  <c r="AO61"/>
  <c r="AH61"/>
  <c r="P61"/>
  <c r="O61"/>
  <c r="N61"/>
  <c r="M61"/>
  <c r="L61"/>
  <c r="K61"/>
  <c r="J61"/>
  <c r="E61"/>
  <c r="D61"/>
  <c r="C61"/>
  <c r="B61"/>
  <c r="P60"/>
  <c r="O60"/>
  <c r="N60"/>
  <c r="M60"/>
  <c r="L60"/>
  <c r="K60"/>
  <c r="J60"/>
  <c r="E60"/>
  <c r="D60"/>
  <c r="C60"/>
  <c r="B60"/>
  <c r="P54"/>
  <c r="O54"/>
  <c r="N54"/>
  <c r="M54"/>
  <c r="L54"/>
  <c r="K54"/>
  <c r="J54"/>
  <c r="E54"/>
  <c r="D54"/>
  <c r="C54"/>
  <c r="B54"/>
  <c r="BH53"/>
  <c r="AV53"/>
  <c r="AU53"/>
  <c r="AT53"/>
  <c r="AP53"/>
  <c r="AO53"/>
  <c r="AH53"/>
  <c r="P53"/>
  <c r="O53"/>
  <c r="N53"/>
  <c r="M53"/>
  <c r="L53"/>
  <c r="K53"/>
  <c r="J53"/>
  <c r="E53"/>
  <c r="D53"/>
  <c r="C53"/>
  <c r="B53"/>
  <c r="BH52"/>
  <c r="AW52"/>
  <c r="AU52"/>
  <c r="AT52"/>
  <c r="AP52"/>
  <c r="AO52"/>
  <c r="AH52"/>
  <c r="P52"/>
  <c r="O52"/>
  <c r="N52"/>
  <c r="M52"/>
  <c r="L52"/>
  <c r="K52"/>
  <c r="J52"/>
  <c r="E52"/>
  <c r="D52"/>
  <c r="C52"/>
  <c r="B52"/>
  <c r="BH51"/>
  <c r="AW51"/>
  <c r="AV51"/>
  <c r="AT51"/>
  <c r="AP51"/>
  <c r="AO51"/>
  <c r="AH51"/>
  <c r="P51"/>
  <c r="O51"/>
  <c r="N51"/>
  <c r="M51"/>
  <c r="L51"/>
  <c r="K51"/>
  <c r="J51"/>
  <c r="E51"/>
  <c r="D51"/>
  <c r="C51"/>
  <c r="B51"/>
  <c r="BH50"/>
  <c r="AW50"/>
  <c r="AV50"/>
  <c r="AU50"/>
  <c r="AP50"/>
  <c r="AO50"/>
  <c r="AH50"/>
  <c r="P50"/>
  <c r="O50"/>
  <c r="N50"/>
  <c r="M50"/>
  <c r="L50"/>
  <c r="K50"/>
  <c r="J50"/>
  <c r="E50"/>
  <c r="D50"/>
  <c r="C50"/>
  <c r="B50"/>
  <c r="P49"/>
  <c r="O49"/>
  <c r="N49"/>
  <c r="M49"/>
  <c r="L49"/>
  <c r="K49"/>
  <c r="J49"/>
  <c r="E49"/>
  <c r="D49"/>
  <c r="C49"/>
  <c r="B49"/>
  <c r="P43"/>
  <c r="O43"/>
  <c r="N43"/>
  <c r="M43"/>
  <c r="L43"/>
  <c r="K43"/>
  <c r="J43"/>
  <c r="E43"/>
  <c r="D43"/>
  <c r="C43"/>
  <c r="B43"/>
  <c r="BH42"/>
  <c r="AV42"/>
  <c r="AU42"/>
  <c r="AT42"/>
  <c r="AP42"/>
  <c r="AO42"/>
  <c r="AH42"/>
  <c r="P42"/>
  <c r="O42"/>
  <c r="N42"/>
  <c r="M42"/>
  <c r="L42"/>
  <c r="K42"/>
  <c r="J42"/>
  <c r="E42"/>
  <c r="D42"/>
  <c r="C42"/>
  <c r="B42"/>
  <c r="BH41"/>
  <c r="AW41"/>
  <c r="AU41"/>
  <c r="AT41"/>
  <c r="AP41"/>
  <c r="AO41"/>
  <c r="AH41"/>
  <c r="P41"/>
  <c r="O41"/>
  <c r="N41"/>
  <c r="M41"/>
  <c r="L41"/>
  <c r="K41"/>
  <c r="J41"/>
  <c r="E41"/>
  <c r="D41"/>
  <c r="C41"/>
  <c r="B41"/>
  <c r="BH40"/>
  <c r="AW40"/>
  <c r="AV40"/>
  <c r="AT40"/>
  <c r="AP40"/>
  <c r="AO40"/>
  <c r="AH40"/>
  <c r="P40"/>
  <c r="O40"/>
  <c r="N40"/>
  <c r="M40"/>
  <c r="L40"/>
  <c r="K40"/>
  <c r="J40"/>
  <c r="E40"/>
  <c r="D40"/>
  <c r="C40"/>
  <c r="B40"/>
  <c r="BH39"/>
  <c r="AW39"/>
  <c r="AV39"/>
  <c r="AU39"/>
  <c r="AP39"/>
  <c r="AO39"/>
  <c r="AH39"/>
  <c r="P39"/>
  <c r="O39"/>
  <c r="N39"/>
  <c r="M39"/>
  <c r="L39"/>
  <c r="K39"/>
  <c r="J39"/>
  <c r="E39"/>
  <c r="D39"/>
  <c r="C39"/>
  <c r="B39"/>
  <c r="P38"/>
  <c r="O38"/>
  <c r="N38"/>
  <c r="M38"/>
  <c r="L38"/>
  <c r="K38"/>
  <c r="J38"/>
  <c r="E38"/>
  <c r="D38"/>
  <c r="C38"/>
  <c r="B38"/>
  <c r="P32"/>
  <c r="O32"/>
  <c r="N32"/>
  <c r="M32"/>
  <c r="E32"/>
  <c r="D32"/>
  <c r="C32"/>
  <c r="B32"/>
  <c r="BH31"/>
  <c r="AV31"/>
  <c r="AU31"/>
  <c r="AT31"/>
  <c r="AP31"/>
  <c r="AO31"/>
  <c r="AH31"/>
  <c r="P31"/>
  <c r="O31"/>
  <c r="N31"/>
  <c r="M31"/>
  <c r="E31"/>
  <c r="D31"/>
  <c r="C31"/>
  <c r="B31"/>
  <c r="BH30"/>
  <c r="AW30"/>
  <c r="AU30"/>
  <c r="AT30"/>
  <c r="AP30"/>
  <c r="AO30"/>
  <c r="AH30"/>
  <c r="P30"/>
  <c r="O30"/>
  <c r="N30"/>
  <c r="M30"/>
  <c r="L30"/>
  <c r="K30"/>
  <c r="J30"/>
  <c r="E30"/>
  <c r="D30"/>
  <c r="C30"/>
  <c r="B30"/>
  <c r="BH29"/>
  <c r="AW29"/>
  <c r="AV29"/>
  <c r="AT29"/>
  <c r="AP29"/>
  <c r="AO29"/>
  <c r="AH29"/>
  <c r="P29"/>
  <c r="O29"/>
  <c r="N29"/>
  <c r="M29"/>
  <c r="L29"/>
  <c r="K29"/>
  <c r="J29"/>
  <c r="E29"/>
  <c r="D29"/>
  <c r="C29"/>
  <c r="B29"/>
  <c r="BH28"/>
  <c r="AW28"/>
  <c r="AV28"/>
  <c r="AU28"/>
  <c r="AP28"/>
  <c r="AO28"/>
  <c r="AH28"/>
  <c r="P28"/>
  <c r="O28"/>
  <c r="N28"/>
  <c r="M28"/>
  <c r="L28"/>
  <c r="K28"/>
  <c r="J28"/>
  <c r="E28"/>
  <c r="D28"/>
  <c r="C28"/>
  <c r="B28"/>
  <c r="P27"/>
  <c r="O27"/>
  <c r="N27"/>
  <c r="M27"/>
  <c r="L27"/>
  <c r="K27"/>
  <c r="J27"/>
  <c r="E27"/>
  <c r="D27"/>
  <c r="C27"/>
  <c r="B27"/>
  <c r="P21"/>
  <c r="O21"/>
  <c r="N21"/>
  <c r="M21"/>
  <c r="E21"/>
  <c r="D21"/>
  <c r="C21"/>
  <c r="B21"/>
  <c r="BH20"/>
  <c r="AV20"/>
  <c r="AU20"/>
  <c r="AT20"/>
  <c r="AP20"/>
  <c r="AO20"/>
  <c r="AH20"/>
  <c r="P20"/>
  <c r="O20"/>
  <c r="N20"/>
  <c r="M20"/>
  <c r="E20"/>
  <c r="D20"/>
  <c r="C20"/>
  <c r="B20"/>
  <c r="BH19"/>
  <c r="AW19"/>
  <c r="AU19"/>
  <c r="AT19"/>
  <c r="AP19"/>
  <c r="AO19"/>
  <c r="AH19"/>
  <c r="P19"/>
  <c r="O19"/>
  <c r="N19"/>
  <c r="M19"/>
  <c r="L19"/>
  <c r="K19"/>
  <c r="J19"/>
  <c r="E19"/>
  <c r="D19"/>
  <c r="C19"/>
  <c r="B19"/>
  <c r="BH18"/>
  <c r="AW18"/>
  <c r="AV18"/>
  <c r="AT18"/>
  <c r="AP18"/>
  <c r="AO18"/>
  <c r="AH18"/>
  <c r="P18"/>
  <c r="O18"/>
  <c r="N18"/>
  <c r="M18"/>
  <c r="L18"/>
  <c r="K18"/>
  <c r="J18"/>
  <c r="E18"/>
  <c r="D18"/>
  <c r="C18"/>
  <c r="B18"/>
  <c r="BH17"/>
  <c r="AW17"/>
  <c r="AV17"/>
  <c r="AU17"/>
  <c r="AP17"/>
  <c r="AO17"/>
  <c r="AH17"/>
  <c r="P17"/>
  <c r="O17"/>
  <c r="N17"/>
  <c r="M17"/>
  <c r="L17"/>
  <c r="K17"/>
  <c r="J17"/>
  <c r="E17"/>
  <c r="D17"/>
  <c r="C17"/>
  <c r="B17"/>
  <c r="P16"/>
  <c r="O16"/>
  <c r="N16"/>
  <c r="M16"/>
  <c r="L16"/>
  <c r="K16"/>
  <c r="J16"/>
  <c r="E16"/>
  <c r="D16"/>
  <c r="C16"/>
  <c r="B16"/>
  <c r="P71" i="5" l="1"/>
  <c r="J71"/>
  <c r="AL50" i="4"/>
  <c r="M71" i="5"/>
  <c r="J77"/>
  <c r="J75"/>
  <c r="AN74" i="4"/>
  <c r="AM51"/>
  <c r="AJ39"/>
  <c r="AN29"/>
  <c r="AM30"/>
  <c r="AQ28"/>
  <c r="AN39"/>
  <c r="AJ41"/>
  <c r="AL42"/>
  <c r="AN50"/>
  <c r="AM62"/>
  <c r="AJ72"/>
  <c r="AQ75"/>
  <c r="AM75"/>
  <c r="AL73"/>
  <c r="AN73"/>
  <c r="AM73"/>
  <c r="AM72"/>
  <c r="AJ75"/>
  <c r="AL74"/>
  <c r="AL72"/>
  <c r="AL75"/>
  <c r="AK75" s="1"/>
  <c r="AJ74"/>
  <c r="AQ74"/>
  <c r="AN75"/>
  <c r="AN72"/>
  <c r="AJ73"/>
  <c r="AL62"/>
  <c r="AN61"/>
  <c r="AM64"/>
  <c r="AJ63"/>
  <c r="AL64"/>
  <c r="AN62"/>
  <c r="AJ61"/>
  <c r="AN64"/>
  <c r="AQ62"/>
  <c r="AQ64"/>
  <c r="AM61"/>
  <c r="AN63"/>
  <c r="AL63"/>
  <c r="AQ61"/>
  <c r="AJ64"/>
  <c r="AJ62"/>
  <c r="AL61"/>
  <c r="AM52"/>
  <c r="AN53"/>
  <c r="AL53"/>
  <c r="AL52"/>
  <c r="AQ50"/>
  <c r="AJ53"/>
  <c r="AN42"/>
  <c r="AM41"/>
  <c r="AQ42"/>
  <c r="AQ40"/>
  <c r="AQ39"/>
  <c r="AJ30"/>
  <c r="AL28"/>
  <c r="AM29"/>
  <c r="AJ28"/>
  <c r="AL29"/>
  <c r="AM31"/>
  <c r="AN28"/>
  <c r="AJ29"/>
  <c r="AL30"/>
  <c r="AJ31"/>
  <c r="AM28"/>
  <c r="AN30"/>
  <c r="AQ30"/>
  <c r="AQ31"/>
  <c r="AJ18"/>
  <c r="AM19"/>
  <c r="AL17"/>
  <c r="AQ17"/>
  <c r="AL19"/>
  <c r="AM17"/>
  <c r="AN19"/>
  <c r="AJ20"/>
  <c r="AM18"/>
  <c r="AN20"/>
  <c r="AL18"/>
  <c r="AM20"/>
  <c r="AJ17"/>
  <c r="AQ20"/>
  <c r="AN17"/>
  <c r="AJ19"/>
  <c r="AL20"/>
  <c r="AJ52"/>
  <c r="AQ73"/>
  <c r="M73" i="5"/>
  <c r="AQ18" i="4"/>
  <c r="AJ40"/>
  <c r="AM63"/>
  <c r="AQ63"/>
  <c r="AQ72"/>
  <c r="AN18"/>
  <c r="AQ19"/>
  <c r="AL39"/>
  <c r="AM40"/>
  <c r="AM74"/>
  <c r="J73" i="5"/>
  <c r="AN31" i="4"/>
  <c r="AL40"/>
  <c r="AL41"/>
  <c r="AM42"/>
  <c r="AJ50"/>
  <c r="AL51"/>
  <c r="AM53"/>
  <c r="AJ51"/>
  <c r="AL31"/>
  <c r="AQ29"/>
  <c r="AM39"/>
  <c r="AN40"/>
  <c r="AN41"/>
  <c r="AJ42"/>
  <c r="AQ41"/>
  <c r="AM50"/>
  <c r="AQ53"/>
  <c r="AN51"/>
  <c r="AN52"/>
  <c r="AQ52"/>
  <c r="AQ51"/>
  <c r="AK62" l="1"/>
  <c r="AK30"/>
  <c r="AK50"/>
  <c r="AK51"/>
  <c r="AK53"/>
  <c r="AK40"/>
  <c r="AK17"/>
  <c r="AK28"/>
  <c r="AK42"/>
  <c r="AK73"/>
  <c r="AK72"/>
  <c r="AK74"/>
  <c r="AK61"/>
  <c r="AK64"/>
  <c r="AK63"/>
  <c r="AK52"/>
  <c r="AK41"/>
  <c r="AK39"/>
  <c r="AK29"/>
  <c r="AK31"/>
  <c r="AK20"/>
  <c r="AK18"/>
  <c r="AK19"/>
  <c r="BG75"/>
  <c r="BG40" l="1"/>
  <c r="AS74"/>
  <c r="AR74" s="1"/>
  <c r="AS64"/>
  <c r="AR64" s="1"/>
  <c r="BG51"/>
  <c r="AX28"/>
  <c r="BG28"/>
  <c r="BG30"/>
  <c r="BG31"/>
  <c r="BG29"/>
  <c r="AS30"/>
  <c r="AR30" s="1"/>
  <c r="AS20"/>
  <c r="AR20" s="1"/>
  <c r="AX17"/>
  <c r="AS28"/>
  <c r="AR28" s="1"/>
  <c r="AS51"/>
  <c r="AR51" s="1"/>
  <c r="AS52"/>
  <c r="AR52" s="1"/>
  <c r="AS75"/>
  <c r="AR75" s="1"/>
  <c r="BG74"/>
  <c r="AS72"/>
  <c r="AR72" s="1"/>
  <c r="BG72"/>
  <c r="BG73"/>
  <c r="AS73"/>
  <c r="AR73" s="1"/>
  <c r="BG64"/>
  <c r="AS62"/>
  <c r="AR62" s="1"/>
  <c r="AS63"/>
  <c r="AR63" s="1"/>
  <c r="AS61"/>
  <c r="AR61" s="1"/>
  <c r="BG63"/>
  <c r="BG62"/>
  <c r="BG61"/>
  <c r="AS53"/>
  <c r="AR53" s="1"/>
  <c r="BG53"/>
  <c r="AS50"/>
  <c r="AR50" s="1"/>
  <c r="BG52"/>
  <c r="BG50"/>
  <c r="AS41"/>
  <c r="AR41" s="1"/>
  <c r="AS39"/>
  <c r="AR39" s="1"/>
  <c r="BG39"/>
  <c r="AS40"/>
  <c r="AR40" s="1"/>
  <c r="BG41"/>
  <c r="BG42"/>
  <c r="AS42"/>
  <c r="AR42" s="1"/>
  <c r="AS29"/>
  <c r="AR29" s="1"/>
  <c r="AS31"/>
  <c r="AR31" s="1"/>
  <c r="AS17"/>
  <c r="AR17" s="1"/>
  <c r="BG19"/>
  <c r="AS19"/>
  <c r="AR19" s="1"/>
  <c r="BG20"/>
  <c r="BG18"/>
  <c r="BG17"/>
  <c r="AS18"/>
  <c r="AR18" s="1"/>
  <c r="AZ31" l="1"/>
  <c r="BA29"/>
  <c r="BA30"/>
  <c r="BA31"/>
  <c r="AZ28"/>
  <c r="BF29"/>
  <c r="AZ29"/>
  <c r="AZ30"/>
  <c r="BF31"/>
  <c r="BF30"/>
  <c r="BA28"/>
  <c r="BF28"/>
  <c r="AI28" s="1"/>
  <c r="BA53"/>
  <c r="BA51"/>
  <c r="BA64"/>
  <c r="BF75"/>
  <c r="AZ74"/>
  <c r="AZ72"/>
  <c r="BA74"/>
  <c r="AZ75"/>
  <c r="BF74"/>
  <c r="BA73"/>
  <c r="AZ73"/>
  <c r="BF73"/>
  <c r="BA75"/>
  <c r="BA72"/>
  <c r="BF72"/>
  <c r="BF63"/>
  <c r="BA62"/>
  <c r="BF62"/>
  <c r="AZ61"/>
  <c r="BA61"/>
  <c r="BF64"/>
  <c r="BF61"/>
  <c r="BA63"/>
  <c r="AZ64"/>
  <c r="AZ63"/>
  <c r="AZ62"/>
  <c r="BA52"/>
  <c r="BF52"/>
  <c r="AZ52"/>
  <c r="BA50"/>
  <c r="BF50"/>
  <c r="BF53"/>
  <c r="AZ53"/>
  <c r="BD53" s="1"/>
  <c r="AZ51"/>
  <c r="BB51" s="1"/>
  <c r="AZ50"/>
  <c r="BF51"/>
  <c r="BF41"/>
  <c r="BF40"/>
  <c r="BF39"/>
  <c r="AZ40"/>
  <c r="BA41"/>
  <c r="AZ41"/>
  <c r="BF42"/>
  <c r="BA40"/>
  <c r="BA42"/>
  <c r="AZ39"/>
  <c r="BA39"/>
  <c r="AZ42"/>
  <c r="BA17"/>
  <c r="AZ20"/>
  <c r="BA19"/>
  <c r="AZ17"/>
  <c r="BF18"/>
  <c r="BF17"/>
  <c r="AI17" s="1"/>
  <c r="BF19"/>
  <c r="BA18"/>
  <c r="AZ18"/>
  <c r="AZ19"/>
  <c r="BA20"/>
  <c r="BF20"/>
  <c r="BB74" l="1"/>
  <c r="BD64"/>
  <c r="BE61"/>
  <c r="BC53"/>
  <c r="BE51"/>
  <c r="BE50"/>
  <c r="BC52"/>
  <c r="BB31"/>
  <c r="BD31"/>
  <c r="BC31"/>
  <c r="BE29"/>
  <c r="BE28"/>
  <c r="BB30"/>
  <c r="BC28"/>
  <c r="BC30"/>
  <c r="BE30"/>
  <c r="BD28"/>
  <c r="BD29"/>
  <c r="BB29"/>
  <c r="BD17"/>
  <c r="BD20"/>
  <c r="BC17"/>
  <c r="BD50"/>
  <c r="BB52"/>
  <c r="BD51"/>
  <c r="AY51" s="1"/>
  <c r="AX51" s="1"/>
  <c r="AI51" s="1"/>
  <c r="BB53"/>
  <c r="BE63"/>
  <c r="BB62"/>
  <c r="BC74"/>
  <c r="BC75"/>
  <c r="BE74"/>
  <c r="BD72"/>
  <c r="BD75"/>
  <c r="BB75"/>
  <c r="BE72"/>
  <c r="BD73"/>
  <c r="BC72"/>
  <c r="BB73"/>
  <c r="BE73"/>
  <c r="BC64"/>
  <c r="BB63"/>
  <c r="BD61"/>
  <c r="BD62"/>
  <c r="BE62"/>
  <c r="BC61"/>
  <c r="BC63"/>
  <c r="BB64"/>
  <c r="BC50"/>
  <c r="BE52"/>
  <c r="BC41"/>
  <c r="BC42"/>
  <c r="BB41"/>
  <c r="BE41"/>
  <c r="BD39"/>
  <c r="BE39"/>
  <c r="BE40"/>
  <c r="BB40"/>
  <c r="BD42"/>
  <c r="BB42"/>
  <c r="BD40"/>
  <c r="BC39"/>
  <c r="BB20"/>
  <c r="BE17"/>
  <c r="BC20"/>
  <c r="BE19"/>
  <c r="BC19"/>
  <c r="BE18"/>
  <c r="BB19"/>
  <c r="BB18"/>
  <c r="BD18"/>
  <c r="AY72" l="1"/>
  <c r="AY74"/>
  <c r="AY53"/>
  <c r="AY52"/>
  <c r="AX52" s="1"/>
  <c r="AI52" s="1"/>
  <c r="AY50"/>
  <c r="AX50" s="1"/>
  <c r="AI50" s="1"/>
  <c r="AY31"/>
  <c r="AY28"/>
  <c r="AY30"/>
  <c r="AX30" s="1"/>
  <c r="AI30" s="1"/>
  <c r="AY29"/>
  <c r="AX29" s="1"/>
  <c r="AI29" s="1"/>
  <c r="AY17"/>
  <c r="AY20"/>
  <c r="AY63"/>
  <c r="AX63" s="1"/>
  <c r="AI63" s="1"/>
  <c r="AY75"/>
  <c r="AY73"/>
  <c r="AX73" s="1"/>
  <c r="AI73" s="1"/>
  <c r="AY61"/>
  <c r="AY64"/>
  <c r="AX64" s="1"/>
  <c r="AI64" s="1"/>
  <c r="AY62"/>
  <c r="AX62" s="1"/>
  <c r="AI62" s="1"/>
  <c r="AY42"/>
  <c r="AX42" s="1"/>
  <c r="AI42" s="1"/>
  <c r="AY39"/>
  <c r="AX39" s="1"/>
  <c r="AI39" s="1"/>
  <c r="AY40"/>
  <c r="AX40" s="1"/>
  <c r="AI40" s="1"/>
  <c r="AY41"/>
  <c r="AX41" s="1"/>
  <c r="AI41" s="1"/>
  <c r="AY19"/>
  <c r="AX19" s="1"/>
  <c r="AI19" s="1"/>
  <c r="AY18"/>
  <c r="AX18" s="1"/>
  <c r="AI18" s="1"/>
  <c r="AX74" l="1"/>
  <c r="AI74" s="1"/>
  <c r="AX72"/>
  <c r="AI72" s="1"/>
  <c r="AX75"/>
  <c r="AI75" s="1"/>
  <c r="AX61"/>
  <c r="AI61" s="1"/>
  <c r="AG62" s="1"/>
  <c r="AX53"/>
  <c r="AI53" s="1"/>
  <c r="AG52" s="1"/>
  <c r="AX31"/>
  <c r="AI31" s="1"/>
  <c r="AG28" s="1"/>
  <c r="AX20"/>
  <c r="AI20" s="1"/>
  <c r="AG17" s="1"/>
  <c r="AG39"/>
  <c r="AG40"/>
  <c r="AG41"/>
  <c r="AG42"/>
  <c r="AG74" l="1"/>
  <c r="AG75"/>
  <c r="AG72"/>
  <c r="Z72" s="1"/>
  <c r="AG73"/>
  <c r="AG63"/>
  <c r="AG64"/>
  <c r="X61" s="1"/>
  <c r="AG61"/>
  <c r="AC61" s="1"/>
  <c r="AG53"/>
  <c r="AG51"/>
  <c r="AG50"/>
  <c r="V39"/>
  <c r="AB39"/>
  <c r="X39"/>
  <c r="AG29"/>
  <c r="AB29" s="1"/>
  <c r="AG30"/>
  <c r="V28" s="1"/>
  <c r="AG31"/>
  <c r="W28"/>
  <c r="U29"/>
  <c r="AA28"/>
  <c r="U28"/>
  <c r="X28"/>
  <c r="Y28"/>
  <c r="AG20"/>
  <c r="AG19"/>
  <c r="AG18"/>
  <c r="Z39"/>
  <c r="W39"/>
  <c r="Y39"/>
  <c r="AC39"/>
  <c r="V42"/>
  <c r="Y41"/>
  <c r="AM85" s="1"/>
  <c r="AA39"/>
  <c r="U39"/>
  <c r="W40"/>
  <c r="Z40"/>
  <c r="U41"/>
  <c r="AH85" s="1"/>
  <c r="W41"/>
  <c r="AJ85" s="1"/>
  <c r="U40"/>
  <c r="AA40"/>
  <c r="X42"/>
  <c r="Y40"/>
  <c r="AC40"/>
  <c r="AB40"/>
  <c r="V40"/>
  <c r="AA41"/>
  <c r="AO85" s="1"/>
  <c r="U42"/>
  <c r="AC41"/>
  <c r="AQ85" s="1"/>
  <c r="Z42"/>
  <c r="Z41"/>
  <c r="AN85" s="1"/>
  <c r="AA42"/>
  <c r="AC42"/>
  <c r="X40"/>
  <c r="X41"/>
  <c r="AL85" s="1"/>
  <c r="AB42"/>
  <c r="AB41"/>
  <c r="AP85" s="1"/>
  <c r="V41"/>
  <c r="AK85" s="1"/>
  <c r="W42"/>
  <c r="Y42"/>
  <c r="AA74" l="1"/>
  <c r="AO88" s="1"/>
  <c r="Y62"/>
  <c r="W61"/>
  <c r="Z61"/>
  <c r="U61"/>
  <c r="AA29"/>
  <c r="Z28"/>
  <c r="AB28"/>
  <c r="AC28"/>
  <c r="AA19"/>
  <c r="AO83" s="1"/>
  <c r="AA31"/>
  <c r="AB61"/>
  <c r="Z62"/>
  <c r="X62"/>
  <c r="V61"/>
  <c r="AC62"/>
  <c r="AA64"/>
  <c r="U75"/>
  <c r="V75"/>
  <c r="AB73"/>
  <c r="Z74"/>
  <c r="AN88" s="1"/>
  <c r="Y75"/>
  <c r="Z75"/>
  <c r="AB72"/>
  <c r="X74"/>
  <c r="AL88" s="1"/>
  <c r="Y73"/>
  <c r="V73"/>
  <c r="AC74"/>
  <c r="AQ88" s="1"/>
  <c r="W74"/>
  <c r="AJ88" s="1"/>
  <c r="AB74"/>
  <c r="AP88" s="1"/>
  <c r="U74"/>
  <c r="AM97" s="1"/>
  <c r="V72"/>
  <c r="U72"/>
  <c r="X72"/>
  <c r="AA73"/>
  <c r="AA75"/>
  <c r="AC73"/>
  <c r="X75"/>
  <c r="AC75"/>
  <c r="W73"/>
  <c r="Z73"/>
  <c r="Y72"/>
  <c r="AA72"/>
  <c r="U73"/>
  <c r="W75"/>
  <c r="AB75"/>
  <c r="X73"/>
  <c r="V74"/>
  <c r="AK88" s="1"/>
  <c r="Y74"/>
  <c r="AM88" s="1"/>
  <c r="AC72"/>
  <c r="W72"/>
  <c r="AB62"/>
  <c r="W62"/>
  <c r="Y61"/>
  <c r="AA61"/>
  <c r="U64"/>
  <c r="Y64"/>
  <c r="AC64"/>
  <c r="AA62"/>
  <c r="V62"/>
  <c r="U62"/>
  <c r="Z64"/>
  <c r="W64"/>
  <c r="AB64"/>
  <c r="X64"/>
  <c r="V64"/>
  <c r="X63"/>
  <c r="AL87" s="1"/>
  <c r="AC63"/>
  <c r="AQ87" s="1"/>
  <c r="AB63"/>
  <c r="AP87" s="1"/>
  <c r="AA63"/>
  <c r="AO87" s="1"/>
  <c r="V63"/>
  <c r="AK87" s="1"/>
  <c r="Z63"/>
  <c r="AN87" s="1"/>
  <c r="W63"/>
  <c r="AJ87" s="1"/>
  <c r="Y63"/>
  <c r="AM87" s="1"/>
  <c r="U63"/>
  <c r="AJ98" s="1"/>
  <c r="Y51"/>
  <c r="AA51"/>
  <c r="Z52"/>
  <c r="AN86" s="1"/>
  <c r="W52"/>
  <c r="AJ86" s="1"/>
  <c r="V52"/>
  <c r="AK86" s="1"/>
  <c r="AC50"/>
  <c r="AA50"/>
  <c r="Y50"/>
  <c r="X51"/>
  <c r="Z50"/>
  <c r="V50"/>
  <c r="W51"/>
  <c r="AB52"/>
  <c r="AP86" s="1"/>
  <c r="U50"/>
  <c r="AB50"/>
  <c r="AA52"/>
  <c r="AO86" s="1"/>
  <c r="AB53"/>
  <c r="W50"/>
  <c r="X50"/>
  <c r="Y53"/>
  <c r="U53"/>
  <c r="Z53"/>
  <c r="U51"/>
  <c r="U52"/>
  <c r="AJ96" s="1"/>
  <c r="AA53"/>
  <c r="Z51"/>
  <c r="AB51"/>
  <c r="W53"/>
  <c r="X52"/>
  <c r="AL86" s="1"/>
  <c r="V53"/>
  <c r="X53"/>
  <c r="AC51"/>
  <c r="V51"/>
  <c r="Y52"/>
  <c r="AM86" s="1"/>
  <c r="AC53"/>
  <c r="AC52"/>
  <c r="AQ86" s="1"/>
  <c r="W30"/>
  <c r="AJ84" s="1"/>
  <c r="W31"/>
  <c r="U30"/>
  <c r="AL97" s="1"/>
  <c r="Z29"/>
  <c r="Y29"/>
  <c r="AC29"/>
  <c r="Z30"/>
  <c r="AN84" s="1"/>
  <c r="W29"/>
  <c r="AA30"/>
  <c r="AO84" s="1"/>
  <c r="Y30"/>
  <c r="AM84" s="1"/>
  <c r="V30"/>
  <c r="AK84" s="1"/>
  <c r="V29"/>
  <c r="X29"/>
  <c r="AC31"/>
  <c r="U31"/>
  <c r="V31"/>
  <c r="AB30"/>
  <c r="AP84" s="1"/>
  <c r="X30"/>
  <c r="AL84" s="1"/>
  <c r="X31"/>
  <c r="AC30"/>
  <c r="AQ84" s="1"/>
  <c r="AB31"/>
  <c r="Y31"/>
  <c r="Z31"/>
  <c r="AB18"/>
  <c r="X20"/>
  <c r="AC20"/>
  <c r="W19"/>
  <c r="AJ83" s="1"/>
  <c r="Y17"/>
  <c r="U17"/>
  <c r="W18"/>
  <c r="V17"/>
  <c r="AC17"/>
  <c r="Z20"/>
  <c r="U20"/>
  <c r="X17"/>
  <c r="AA17"/>
  <c r="AB17"/>
  <c r="Z17"/>
  <c r="W17"/>
  <c r="X18"/>
  <c r="Z18"/>
  <c r="AC19"/>
  <c r="AQ83" s="1"/>
  <c r="Z19"/>
  <c r="AN83" s="1"/>
  <c r="W20"/>
  <c r="V19"/>
  <c r="AK83" s="1"/>
  <c r="AC18"/>
  <c r="AA18"/>
  <c r="AB20"/>
  <c r="AB19"/>
  <c r="AP83" s="1"/>
  <c r="Y20"/>
  <c r="Y19"/>
  <c r="AM83" s="1"/>
  <c r="V18"/>
  <c r="Y18"/>
  <c r="X19"/>
  <c r="AL83" s="1"/>
  <c r="U19"/>
  <c r="AK102" s="1"/>
  <c r="AA20"/>
  <c r="V20"/>
  <c r="U18"/>
  <c r="AJ94"/>
  <c r="AJ93"/>
  <c r="AJ99"/>
  <c r="AJ107"/>
  <c r="AJ101"/>
  <c r="AJ104"/>
  <c r="AJ103"/>
  <c r="AJ100"/>
  <c r="AJ95"/>
  <c r="AK105"/>
  <c r="C10" i="5"/>
  <c r="H58" i="1" s="1"/>
  <c r="C38" i="5"/>
  <c r="H65" i="1" s="1"/>
  <c r="AI85" i="4"/>
  <c r="AI88" l="1"/>
  <c r="C14" i="5"/>
  <c r="AH84" i="4"/>
  <c r="AL105"/>
  <c r="AL96"/>
  <c r="AL106"/>
  <c r="AL98"/>
  <c r="AL104"/>
  <c r="AI84"/>
  <c r="AL103"/>
  <c r="AM93"/>
  <c r="AL94"/>
  <c r="AL95"/>
  <c r="AM105"/>
  <c r="AM95"/>
  <c r="C66" i="5"/>
  <c r="F85" s="1"/>
  <c r="C30"/>
  <c r="AL101" i="4"/>
  <c r="AM100"/>
  <c r="AL107"/>
  <c r="AM98"/>
  <c r="AM106"/>
  <c r="AL102"/>
  <c r="AM104"/>
  <c r="AH88"/>
  <c r="AI87"/>
  <c r="C34" i="5"/>
  <c r="H64" i="1" s="1"/>
  <c r="AM107" i="4"/>
  <c r="AM96"/>
  <c r="AJ106"/>
  <c r="AJ105"/>
  <c r="C46" i="5"/>
  <c r="F80" s="1"/>
  <c r="AM99" i="4"/>
  <c r="AM102"/>
  <c r="AM101"/>
  <c r="AM94"/>
  <c r="AH87"/>
  <c r="AM103"/>
  <c r="AJ102"/>
  <c r="AI86"/>
  <c r="AK100"/>
  <c r="AJ97"/>
  <c r="AK93"/>
  <c r="AK104"/>
  <c r="C50" i="5"/>
  <c r="AK107" i="4"/>
  <c r="AK103"/>
  <c r="AK106"/>
  <c r="AK99"/>
  <c r="AH86"/>
  <c r="C22" i="5"/>
  <c r="H61" i="1" s="1"/>
  <c r="C62" i="5"/>
  <c r="F84" s="1"/>
  <c r="AK97" i="4"/>
  <c r="C54" i="5"/>
  <c r="F82" s="1"/>
  <c r="C6"/>
  <c r="H57" i="1" s="1"/>
  <c r="AH83" i="4"/>
  <c r="AI83"/>
  <c r="AK101"/>
  <c r="AL100"/>
  <c r="AL93"/>
  <c r="AK95"/>
  <c r="AK96"/>
  <c r="AL99"/>
  <c r="AK94"/>
  <c r="AK98"/>
  <c r="F71" i="5"/>
  <c r="F78"/>
  <c r="H67" i="1" l="1"/>
  <c r="F77" i="5"/>
  <c r="H63" i="1"/>
  <c r="F76" i="5"/>
  <c r="H72" i="1"/>
  <c r="G85" i="5"/>
  <c r="AG85" i="4"/>
  <c r="F72" i="5"/>
  <c r="H59" i="1"/>
  <c r="H68"/>
  <c r="F81" i="5"/>
  <c r="G81" s="1"/>
  <c r="F74"/>
  <c r="H71" i="1"/>
  <c r="F70" i="5"/>
  <c r="G71" s="1"/>
  <c r="H69" i="1"/>
  <c r="AG83" i="4"/>
  <c r="AG86"/>
  <c r="AG87"/>
  <c r="AG88"/>
  <c r="AG84"/>
  <c r="G77" i="5" l="1"/>
  <c r="AD85" i="4"/>
  <c r="Z88"/>
  <c r="AB88"/>
  <c r="Y88"/>
  <c r="U88"/>
  <c r="AD88"/>
  <c r="AA88"/>
  <c r="X88"/>
  <c r="AD87"/>
  <c r="U86"/>
  <c r="AD84"/>
  <c r="Z84"/>
  <c r="X85"/>
  <c r="U84"/>
  <c r="AB85"/>
  <c r="U85"/>
  <c r="AB86"/>
  <c r="U83"/>
  <c r="AA85"/>
  <c r="AD86"/>
  <c r="AD83"/>
  <c r="U87"/>
  <c r="Y85"/>
  <c r="AB84"/>
  <c r="Y86"/>
  <c r="Y83"/>
  <c r="Z83"/>
  <c r="X86"/>
  <c r="AA83"/>
  <c r="Z87"/>
  <c r="X87"/>
  <c r="X84"/>
  <c r="Y84"/>
  <c r="AB83"/>
  <c r="Z85"/>
  <c r="AA86"/>
  <c r="X83"/>
  <c r="AB87"/>
  <c r="Z86"/>
  <c r="AA87"/>
  <c r="AA84"/>
  <c r="Y87"/>
  <c r="AC88"/>
  <c r="V88"/>
  <c r="AC85" l="1"/>
  <c r="W88"/>
  <c r="V86"/>
  <c r="U91"/>
  <c r="Y91" s="1"/>
  <c r="C18" i="5" s="1"/>
  <c r="H60" i="1" s="1"/>
  <c r="W85" i="4"/>
  <c r="AC87"/>
  <c r="AC86"/>
  <c r="W84"/>
  <c r="V85"/>
  <c r="V87"/>
  <c r="AC84"/>
  <c r="W86"/>
  <c r="W87"/>
  <c r="W83"/>
  <c r="V84"/>
  <c r="AC83"/>
  <c r="V83"/>
  <c r="V91" l="1"/>
  <c r="C58" i="5" s="1"/>
  <c r="F83" s="1"/>
  <c r="G83" s="1"/>
  <c r="F73"/>
  <c r="G73" s="1"/>
  <c r="X91" i="4"/>
  <c r="C42" i="5" s="1"/>
  <c r="F79" s="1"/>
  <c r="G79" s="1"/>
  <c r="W91" i="4"/>
  <c r="C26" i="5" s="1"/>
  <c r="F75" s="1"/>
  <c r="G75" s="1"/>
  <c r="H70" i="1" l="1"/>
  <c r="H62"/>
  <c r="H66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<sst xmlns="http://schemas.openxmlformats.org/spreadsheetml/2006/main" count="489" uniqueCount="187">
  <si>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</si>
  <si>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</si>
  <si>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</si>
  <si>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</si>
  <si>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</si>
  <si>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</si>
  <si>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</si>
  <si>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</si>
  <si>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</si>
  <si>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</si>
  <si>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</si>
  <si>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</si>
  <si>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</si>
  <si>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</si>
  <si>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</si>
  <si>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</si>
  <si>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</si>
  <si>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</si>
  <si>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</si>
  <si>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</si>
  <si>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</si>
  <si>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</si>
  <si>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</si>
  <si>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</si>
  <si>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</si>
  <si>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</si>
  <si>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</si>
  <si>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</si>
  <si>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</si>
  <si>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</si>
  <si>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</si>
  <si>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</si>
  <si>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</si>
  <si>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</si>
  <si>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</si>
  <si>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</si>
  <si>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</si>
  <si>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</si>
  <si>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</si>
  <si>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</si>
  <si>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</si>
  <si>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</si>
  <si>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</si>
  <si>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</si>
  <si>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</si>
  <si>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</si>
  <si>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</si>
  <si>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</si>
  <si>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</si>
  <si>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</si>
  <si>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</si>
  <si>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</si>
  <si>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</si>
  <si>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</si>
  <si>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</si>
  <si>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</si>
  <si>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</si>
  <si>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</si>
  <si>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</si>
  <si>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</si>
  <si>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</si>
  <si>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</si>
  <si>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</si>
  <si>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</si>
  <si>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</si>
  <si>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</si>
  <si>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</si>
  <si>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</si>
  <si>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</si>
  <si>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</si>
  <si>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</si>
  <si>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</si>
  <si>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</si>
  <si>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</si>
  <si>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</si>
  <si>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</si>
  <si>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</si>
  <si>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</si>
  <si>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</si>
  <si>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</si>
  <si>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</si>
  <si>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</si>
  <si>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</si>
  <si>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</si>
  <si>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</si>
  <si>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</si>
  <si>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</si>
  <si>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</si>
  <si>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</si>
  <si>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</si>
  <si>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</si>
  <si>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</si>
  <si>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</si>
  <si>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</si>
  <si>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</si>
  <si>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</si>
  <si>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</si>
  <si>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</si>
  <si>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</si>
  <si>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</si>
  <si>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</si>
  <si>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</si>
  <si>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</si>
  <si>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</si>
  <si>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</si>
  <si>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</si>
  <si>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</si>
  <si>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</si>
  <si>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</si>
  <si>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</si>
  <si>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</si>
  <si>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</si>
  <si>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</si>
  <si>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</si>
  <si>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</si>
  <si>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</si>
  <si>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</si>
  <si>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</si>
  <si>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</si>
  <si>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</si>
  <si>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</si>
  <si>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</si>
  <si>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</si>
  <si>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</si>
  <si>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</si>
  <si>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</si>
  <si>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</si>
  <si>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</si>
  <si>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</si>
  <si>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</si>
  <si>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</si>
  <si>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</si>
  <si>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</si>
  <si>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</si>
  <si>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</si>
  <si>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</si>
  <si>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</si>
  <si>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</si>
  <si>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</si>
  <si>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</si>
  <si>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</si>
  <si>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</si>
  <si>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</si>
  <si>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</si>
  <si>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</si>
  <si>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</si>
  <si>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</si>
  <si>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</si>
  <si>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</si>
  <si>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</si>
  <si>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</si>
  <si>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</si>
  <si>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</si>
  <si>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</si>
  <si>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</si>
  <si>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</si>
  <si>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</si>
  <si>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</si>
  <si>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</si>
  <si>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</si>
  <si>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</si>
  <si>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</si>
  <si>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</si>
  <si>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</si>
  <si>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</si>
  <si>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</si>
  <si>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</si>
  <si>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</si>
  <si>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</si>
  <si>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</si>
  <si>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</si>
  <si>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</si>
  <si>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</si>
  <si>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</si>
  <si>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</si>
  <si>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</si>
  <si>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</si>
  <si>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</si>
  <si>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</si>
  <si>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</si>
  <si>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</si>
  <si>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</si>
  <si>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</si>
  <si>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Corentin</t>
  </si>
  <si>
    <t>Urbain</t>
  </si>
  <si>
    <t>corentin.urbain@live.be</t>
  </si>
  <si>
    <t>/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</si>
</sst>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"/>
  </numFmts>
  <fonts count="30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rentin.urbain@live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70C0"/>
  </sheetPr>
  <dimension ref="B1:T120"/>
  <sheetViews>
    <sheetView showGridLines="0" zoomScaleNormal="100" workbookViewId="0"/>
  </sheetViews>
  <sheetFormatPr baseColWidth="10" defaultColWidth="11.44140625" defaultRowHeight="13.2"/>
  <cols>
    <col min="1" max="1" width="3.6640625" style="250" customWidth="1"/>
    <col min="2" max="2" width="18.5546875" style="250" customWidth="1"/>
    <col min="3" max="16" width="11.44140625" style="250"/>
    <col min="17" max="17" width="73.109375" style="250" customWidth="1"/>
    <col min="18" max="20" width="11.44140625" style="250" hidden="1" customWidth="1"/>
    <col min="21" max="16384" width="11.44140625" style="250"/>
  </cols>
  <sheetData>
    <row r="1" spans="2:20" ht="17.25" customHeight="1">
      <c r="R1" s="261" t="s">
        <v>13</v>
      </c>
      <c r="S1" s="262" t="b">
        <v>1</v>
      </c>
      <c r="T1" s="250" t="b">
        <v>0</v>
      </c>
    </row>
    <row r="2" spans="2:20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6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6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BK107"/>
  <sheetViews>
    <sheetView showGridLines="0" topLeftCell="A13" zoomScale="90" zoomScaleNormal="90" workbookViewId="0">
      <selection activeCell="G17" sqref="G17"/>
    </sheetView>
  </sheetViews>
  <sheetFormatPr baseColWidth="10" defaultColWidth="11.44140625" defaultRowHeight="16.2"/>
  <cols>
    <col min="1" max="1" width="19.6640625" style="115" customWidth="1"/>
    <col min="2" max="5" width="11.44140625" style="115" hidden="1" customWidth="1"/>
    <col min="6" max="6" width="29.88671875" style="151" bestFit="1" customWidth="1"/>
    <col min="7" max="8" width="6.6640625" style="152" customWidth="1"/>
    <col min="9" max="9" width="29.88671875" style="151" customWidth="1"/>
    <col min="10" max="12" width="7.44140625" style="152" customWidth="1"/>
    <col min="13" max="16" width="11.44140625" style="115" hidden="1" customWidth="1"/>
    <col min="17" max="17" width="11.44140625" style="115" customWidth="1"/>
    <col min="18" max="18" width="11.44140625" style="152" hidden="1" customWidth="1"/>
    <col min="19" max="19" width="2.88671875" style="152" hidden="1" customWidth="1"/>
    <col min="20" max="20" width="6.33203125" style="152" customWidth="1"/>
    <col min="21" max="21" width="21.44140625" style="153" bestFit="1" customWidth="1"/>
    <col min="22" max="28" width="7.6640625" style="152" customWidth="1"/>
    <col min="29" max="29" width="6" style="152" bestFit="1" customWidth="1"/>
    <col min="30" max="30" width="4.6640625" style="115" hidden="1" customWidth="1"/>
    <col min="31" max="31" width="4.6640625" style="115" customWidth="1"/>
    <col min="32" max="32" width="11.44140625" style="115" hidden="1" customWidth="1"/>
    <col min="33" max="35" width="18.33203125" style="115" hidden="1" customWidth="1"/>
    <col min="36" max="57" width="11.44140625" style="115" hidden="1" customWidth="1"/>
    <col min="58" max="58" width="10" style="115" hidden="1" customWidth="1"/>
    <col min="59" max="59" width="11.44140625" style="115" hidden="1" customWidth="1"/>
    <col min="60" max="61" width="11.44140625" style="115"/>
    <col min="62" max="62" width="7.44140625" style="115" customWidth="1"/>
    <col min="63" max="63" width="29.88671875" style="115" customWidth="1"/>
    <col min="64" max="16384" width="11.44140625" style="115"/>
  </cols>
  <sheetData>
    <row r="1" spans="1:63" s="65" customFormat="1" ht="16.8" thickBot="1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6.8" thickBot="1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6.8" thickBot="1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6.8" thickBot="1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6.8" thickBot="1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6.8" thickBot="1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6.8" thickBot="1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6.8" thickBot="1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6.8" thickBot="1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1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7</v>
      </c>
      <c r="AB17" s="74">
        <f>VLOOKUP(R17,AG17:AQ20,10,FALSE)</f>
        <v>1</v>
      </c>
      <c r="AC17" s="75">
        <f>VLOOKUP(R17,AG17:AQ20,11,FALSE)</f>
        <v>6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90000006069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7</v>
      </c>
      <c r="AP17" s="67">
        <f>H16+H19+G20</f>
        <v>1</v>
      </c>
      <c r="AQ17" s="67">
        <f>AO17-AP17</f>
        <v>6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6.8" thickBot="1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0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4</v>
      </c>
      <c r="AB18" s="85">
        <f>VLOOKUP(R18,AG17:AQ20,10,FALSE)</f>
        <v>3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4</v>
      </c>
      <c r="AH18" s="67" t="str">
        <f>I16</f>
        <v>Roumanie</v>
      </c>
      <c r="AI18" s="67">
        <f>(AK18*10000000000)+((AR18+AX18+BF18)*100000)+(AQ18*1000)+(AO18*10)-AF18</f>
        <v>-5002</v>
      </c>
      <c r="AJ18" s="67">
        <f>M16+M19+B21</f>
        <v>3</v>
      </c>
      <c r="AK18" s="67">
        <f>(3*AL18)+AM18</f>
        <v>0</v>
      </c>
      <c r="AL18" s="67">
        <f>N16+C18+C21</f>
        <v>0</v>
      </c>
      <c r="AM18" s="67">
        <f>O16+D18+D21</f>
        <v>0</v>
      </c>
      <c r="AN18" s="67">
        <f>P16+E18+E21</f>
        <v>3</v>
      </c>
      <c r="AO18" s="67">
        <f>H16+G18+G21</f>
        <v>0</v>
      </c>
      <c r="AP18" s="67">
        <f>G16+H18+H21</f>
        <v>5</v>
      </c>
      <c r="AQ18" s="67">
        <f>AO18-AP18</f>
        <v>-5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 t="str">
        <f>IF(G21&gt;H21,3,"")</f>
        <v/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6.8" thickBot="1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Albanie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4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3</v>
      </c>
      <c r="AH19" s="67" t="str">
        <f>F17</f>
        <v>Albanie</v>
      </c>
      <c r="AI19" s="67">
        <f>(AK19*10000000000)+((AR19+AX19+BF19)*100000)+(AQ19*1000)+(AO19*10)-AF19</f>
        <v>29999998017</v>
      </c>
      <c r="AJ19" s="67">
        <f>B17+M18+M21</f>
        <v>3</v>
      </c>
      <c r="AK19" s="67">
        <f>(3*AL19)+AM19</f>
        <v>3</v>
      </c>
      <c r="AL19" s="67">
        <f>C17+N19+N21</f>
        <v>1</v>
      </c>
      <c r="AM19" s="67">
        <f>D17+O19+O21</f>
        <v>0</v>
      </c>
      <c r="AN19" s="67">
        <f>E17+P19+P21</f>
        <v>2</v>
      </c>
      <c r="AO19" s="67">
        <f>G17+H19+H21</f>
        <v>2</v>
      </c>
      <c r="AP19" s="67">
        <f>H17+G19+G21</f>
        <v>4</v>
      </c>
      <c r="AQ19" s="67">
        <f>AO19-AP19</f>
        <v>-2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>
        <f>IF(H21&gt;G21,2,"")</f>
        <v>2</v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6.8" thickBot="1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Roumanie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5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60000001036</v>
      </c>
      <c r="AJ20" s="78">
        <f>M17+B19+B20</f>
        <v>3</v>
      </c>
      <c r="AK20" s="78">
        <f>(3*AL20)+AM20</f>
        <v>6</v>
      </c>
      <c r="AL20" s="78">
        <f>N17+N18+C20</f>
        <v>2</v>
      </c>
      <c r="AM20" s="78">
        <f>O17+O18+D20</f>
        <v>0</v>
      </c>
      <c r="AN20" s="78">
        <f>P17+P18+E20</f>
        <v>1</v>
      </c>
      <c r="AO20" s="78">
        <f>H17+H18+G20</f>
        <v>4</v>
      </c>
      <c r="AP20" s="78">
        <f>G17+G18+H20</f>
        <v>3</v>
      </c>
      <c r="AQ20" s="78">
        <f>AO20-AP20</f>
        <v>1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6.8" thickBot="1">
      <c r="A21" s="217"/>
      <c r="B21" s="66">
        <f t="shared" si="0"/>
        <v>1</v>
      </c>
      <c r="C21" s="66">
        <f t="shared" si="1"/>
        <v>0</v>
      </c>
      <c r="D21" s="66">
        <f t="shared" si="2"/>
        <v>0</v>
      </c>
      <c r="E21" s="66">
        <f t="shared" si="3"/>
        <v>1</v>
      </c>
      <c r="F21" s="209" t="s">
        <v>99</v>
      </c>
      <c r="G21" s="156">
        <v>0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1</v>
      </c>
      <c r="O21" s="66">
        <f t="shared" si="6"/>
        <v>0</v>
      </c>
      <c r="P21" s="66">
        <f t="shared" si="7"/>
        <v>0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6.8" thickBot="1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6.8" thickBot="1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6.8" thickBot="1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6.8" thickBot="1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2</v>
      </c>
      <c r="AC28" s="75">
        <f>VLOOKUP(R28,AG28:AQ31,11,FALSE)</f>
        <v>3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70000003049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5</v>
      </c>
      <c r="AP28" s="67">
        <f>H27+H30+G31</f>
        <v>2</v>
      </c>
      <c r="AQ28" s="67">
        <f>AO28-AP28</f>
        <v>3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 t="str">
        <f>IF(H31&gt;G31,4,"")</f>
        <v/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6.8" thickBot="1">
      <c r="A29" s="217"/>
      <c r="B29" s="66">
        <f t="shared" si="8"/>
        <v>1</v>
      </c>
      <c r="C29" s="66">
        <f t="shared" si="9"/>
        <v>0</v>
      </c>
      <c r="D29" s="66">
        <f t="shared" si="10"/>
        <v>0</v>
      </c>
      <c r="E29" s="66">
        <f t="shared" si="11"/>
        <v>1</v>
      </c>
      <c r="F29" s="208" t="s">
        <v>10</v>
      </c>
      <c r="G29" s="156">
        <v>1</v>
      </c>
      <c r="H29" s="156">
        <v>2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1</v>
      </c>
      <c r="O29" s="66">
        <f t="shared" si="14"/>
        <v>0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Slovaquie</v>
      </c>
      <c r="V29" s="83">
        <f>VLOOKUP(R29,AG28:AQ31,5,FALSE)</f>
        <v>5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2</v>
      </c>
      <c r="Z29" s="85">
        <f>VLOOKUP(R29,AG28:AQ31,8,FALSE)</f>
        <v>0</v>
      </c>
      <c r="AA29" s="85">
        <f>VLOOKUP(R29,AG28:AQ31,9,FALSE)</f>
        <v>4</v>
      </c>
      <c r="AB29" s="85">
        <f>VLOOKUP(R29,AG28:AQ31,10,FALSE)</f>
        <v>3</v>
      </c>
      <c r="AC29" s="86">
        <f>VLOOKUP(R29,AG28:AQ31,11,FALSE)</f>
        <v>1</v>
      </c>
      <c r="AD29" s="217"/>
      <c r="AE29" s="217"/>
      <c r="AF29" s="76">
        <v>2</v>
      </c>
      <c r="AG29" s="67">
        <f>RANK(AI29,AI28:AI31)</f>
        <v>4</v>
      </c>
      <c r="AH29" s="67" t="str">
        <f>I27</f>
        <v>Russie</v>
      </c>
      <c r="AI29" s="67">
        <f>(AK29*10000000000)+((AR29+AX29+BF29)*100000)+(AQ29*1000)+(AO29*10)-AF29</f>
        <v>-2982</v>
      </c>
      <c r="AJ29" s="67">
        <f>M27+M30+B32</f>
        <v>3</v>
      </c>
      <c r="AK29" s="67">
        <f>(3*AL29)+AM29</f>
        <v>0</v>
      </c>
      <c r="AL29" s="67">
        <f>N27+C29+C32</f>
        <v>0</v>
      </c>
      <c r="AM29" s="67">
        <f>O27+D29+D32</f>
        <v>0</v>
      </c>
      <c r="AN29" s="67">
        <f>P27+E29+E32</f>
        <v>3</v>
      </c>
      <c r="AO29" s="67">
        <f>H27+G29+G32</f>
        <v>2</v>
      </c>
      <c r="AP29" s="67">
        <f>G27+H29+H32</f>
        <v>5</v>
      </c>
      <c r="AQ29" s="67">
        <f>AO29-AP29</f>
        <v>-3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6.8" thickBot="1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2</v>
      </c>
      <c r="AB30" s="89">
        <f>VLOOKUP(R30,AG28:AQ31,10,FALSE)</f>
        <v>3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39999999017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2</v>
      </c>
      <c r="AP30" s="67">
        <f>H28+G30+G32</f>
        <v>3</v>
      </c>
      <c r="AQ30" s="67">
        <f>AO30-AP30</f>
        <v>-1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>
        <f>IF(H32&gt;G32,2,"")</f>
        <v>2</v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6.8" thickBot="1">
      <c r="A31" s="217"/>
      <c r="B31" s="66">
        <f t="shared" si="8"/>
        <v>1</v>
      </c>
      <c r="C31" s="66">
        <f t="shared" si="9"/>
        <v>0</v>
      </c>
      <c r="D31" s="66">
        <f t="shared" si="10"/>
        <v>1</v>
      </c>
      <c r="E31" s="66">
        <f t="shared" si="11"/>
        <v>0</v>
      </c>
      <c r="F31" s="208" t="s">
        <v>102</v>
      </c>
      <c r="G31" s="156">
        <v>1</v>
      </c>
      <c r="H31" s="156">
        <v>1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0</v>
      </c>
      <c r="O31" s="66">
        <f t="shared" si="14"/>
        <v>1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Russie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2</v>
      </c>
      <c r="AB31" s="93">
        <f>VLOOKUP(R31,AG28:AQ31,10,FALSE)</f>
        <v>5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2</v>
      </c>
      <c r="AH31" s="78" t="str">
        <f>I28</f>
        <v>Slovaquie</v>
      </c>
      <c r="AI31" s="67">
        <f>(AK31*10000000000)+((AR31+AX31+BF31)*100000)+(AQ31*1000)+(AO31*10)-AF31</f>
        <v>50000001036</v>
      </c>
      <c r="AJ31" s="78">
        <f>M28+B30+B31</f>
        <v>3</v>
      </c>
      <c r="AK31" s="78">
        <f>(3*AL31)+AM31</f>
        <v>5</v>
      </c>
      <c r="AL31" s="78">
        <f>N28+N29+C31</f>
        <v>1</v>
      </c>
      <c r="AM31" s="78">
        <f>O28+O29+D31</f>
        <v>2</v>
      </c>
      <c r="AN31" s="78">
        <f>P28+P29+E31</f>
        <v>0</v>
      </c>
      <c r="AO31" s="78">
        <f>H28+H29+G31</f>
        <v>4</v>
      </c>
      <c r="AP31" s="78">
        <f>G28+G29+H31</f>
        <v>3</v>
      </c>
      <c r="AQ31" s="78">
        <f>AO31-AP31</f>
        <v>1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>
        <f>IF(H29&gt;G29,2,"")</f>
        <v>2</v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6.8" thickBot="1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0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6.8" thickBot="1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6.8" thickBot="1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6.8" thickBot="1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6.8" thickBot="1">
      <c r="A39" s="217"/>
      <c r="B39" s="66">
        <f t="shared" si="16"/>
        <v>1</v>
      </c>
      <c r="C39" s="66">
        <f t="shared" si="17"/>
        <v>0</v>
      </c>
      <c r="D39" s="66">
        <f t="shared" si="18"/>
        <v>0</v>
      </c>
      <c r="E39" s="66">
        <f t="shared" si="19"/>
        <v>1</v>
      </c>
      <c r="F39" s="208" t="s">
        <v>104</v>
      </c>
      <c r="G39" s="156">
        <v>0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1</v>
      </c>
      <c r="O39" s="66">
        <f t="shared" si="22"/>
        <v>0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1</v>
      </c>
      <c r="AC39" s="75">
        <f>VLOOKUP(R39,AG39:AQ42,11,FALSE)</f>
        <v>6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90000006069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7</v>
      </c>
      <c r="AP39" s="67">
        <f>H38+H41+G42</f>
        <v>1</v>
      </c>
      <c r="AQ39" s="67">
        <f>AO39-AP39</f>
        <v>6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6.8" thickBot="1">
      <c r="A40" s="217"/>
      <c r="B40" s="66">
        <f t="shared" si="16"/>
        <v>1</v>
      </c>
      <c r="C40" s="66">
        <f t="shared" si="17"/>
        <v>0</v>
      </c>
      <c r="D40" s="66">
        <f t="shared" si="18"/>
        <v>0</v>
      </c>
      <c r="E40" s="66">
        <f t="shared" si="19"/>
        <v>1</v>
      </c>
      <c r="F40" s="208" t="s">
        <v>103</v>
      </c>
      <c r="G40" s="156">
        <v>1</v>
      </c>
      <c r="H40" s="156">
        <v>2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1</v>
      </c>
      <c r="O40" s="66">
        <f t="shared" si="22"/>
        <v>0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Irlande du Nord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3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9999996018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2</v>
      </c>
      <c r="AP40" s="67">
        <f>G38+H40+H43</f>
        <v>6</v>
      </c>
      <c r="AQ40" s="67">
        <f>AO40-AP40</f>
        <v>-4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3</v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6.8" thickBot="1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Pologne</v>
      </c>
      <c r="V41" s="87">
        <f>VLOOKUP(R41,AG39:AQ42,5,FALSE)</f>
        <v>1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1</v>
      </c>
      <c r="Z41" s="89">
        <f>VLOOKUP(R41,AG39:AQ42,8,FALSE)</f>
        <v>2</v>
      </c>
      <c r="AA41" s="89">
        <f>VLOOKUP(R41,AG39:AQ42,9,FALSE)</f>
        <v>2</v>
      </c>
      <c r="AB41" s="89">
        <f>VLOOKUP(R41,AG39:AQ42,10,FALSE)</f>
        <v>4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3</v>
      </c>
      <c r="AH41" s="67" t="str">
        <f>F39</f>
        <v>Pologne</v>
      </c>
      <c r="AI41" s="67">
        <f>(AK41*10000000000)+((AR41+AX41+BF41)*100000)+(AQ41*1000)+(AO41*10)-AF41</f>
        <v>9999998017</v>
      </c>
      <c r="AJ41" s="67">
        <f>B39+M40+M43</f>
        <v>3</v>
      </c>
      <c r="AK41" s="67">
        <f>(3*AL41)+AM41</f>
        <v>1</v>
      </c>
      <c r="AL41" s="67">
        <f>C39+N41+N43</f>
        <v>0</v>
      </c>
      <c r="AM41" s="67">
        <f>D39+O41+O43</f>
        <v>1</v>
      </c>
      <c r="AN41" s="67">
        <f>E39+P41+P43</f>
        <v>2</v>
      </c>
      <c r="AO41" s="67">
        <f>G39+H41+H43</f>
        <v>2</v>
      </c>
      <c r="AP41" s="67">
        <f>H39+G41+G43</f>
        <v>4</v>
      </c>
      <c r="AQ41" s="67">
        <f>AO41-AP41</f>
        <v>-2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2</v>
      </c>
      <c r="AT41" s="68" t="str">
        <f>IF(H41&gt;G41,1,"")</f>
        <v/>
      </c>
      <c r="AU41" s="68" t="str">
        <f>IF(H43&gt;G43,2,"")</f>
        <v/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6.8" thickBot="1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2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2</v>
      </c>
      <c r="AB42" s="93">
        <f>VLOOKUP(R42,AG39:AQ42,10,FALSE)</f>
        <v>6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2</v>
      </c>
      <c r="AH42" s="78" t="str">
        <f>I39</f>
        <v>Irlande du Nord</v>
      </c>
      <c r="AI42" s="67">
        <f>(AK42*10000000000)+((AR42+AX42+BF42)*100000)+(AQ42*1000)+(AO42*10)-AF42</f>
        <v>60000000026</v>
      </c>
      <c r="AJ42" s="78">
        <f>M39+B41+B42</f>
        <v>3</v>
      </c>
      <c r="AK42" s="78">
        <f>(3*AL42)+AM42</f>
        <v>6</v>
      </c>
      <c r="AL42" s="78">
        <f>N39+N40+C42</f>
        <v>2</v>
      </c>
      <c r="AM42" s="78">
        <f>O39+O40+D42</f>
        <v>0</v>
      </c>
      <c r="AN42" s="78">
        <f>P39+P40+E42</f>
        <v>1</v>
      </c>
      <c r="AO42" s="78">
        <f>H39+H40+G42</f>
        <v>3</v>
      </c>
      <c r="AP42" s="78">
        <f>G39+G40+H42</f>
        <v>3</v>
      </c>
      <c r="AQ42" s="78">
        <f>AO42-AP42</f>
        <v>0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>
        <f>IF(H40&gt;G40,2,"")</f>
        <v>2</v>
      </c>
      <c r="AV42" s="112">
        <f>IF(H39&gt;G39,3,"")</f>
        <v>3</v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6.8" thickBot="1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6.8" thickBot="1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6.8" thickBot="1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6.8" thickBot="1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0</v>
      </c>
      <c r="D49" s="66">
        <f t="shared" ref="D49:D54" si="26">IF(AND(G49=H49,G49&lt;&gt;"",H49&lt;&gt;""),1,0)</f>
        <v>1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2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1</v>
      </c>
      <c r="P49" s="66">
        <f t="shared" ref="P49:P54" si="31">IF(AND(G49&gt;H49,G49&lt;&gt;"",H49&lt;&gt;""),1,0)</f>
        <v>0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6.8" thickBot="1">
      <c r="A50" s="217"/>
      <c r="B50" s="66">
        <f t="shared" si="24"/>
        <v>1</v>
      </c>
      <c r="C50" s="66">
        <f t="shared" si="25"/>
        <v>1</v>
      </c>
      <c r="D50" s="66">
        <f t="shared" si="26"/>
        <v>0</v>
      </c>
      <c r="E50" s="66">
        <f t="shared" si="27"/>
        <v>0</v>
      </c>
      <c r="F50" s="208" t="s">
        <v>107</v>
      </c>
      <c r="G50" s="156">
        <v>1</v>
      </c>
      <c r="H50" s="156">
        <v>0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0</v>
      </c>
      <c r="P50" s="66">
        <f t="shared" si="31"/>
        <v>1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5</v>
      </c>
      <c r="AB50" s="74">
        <f>VLOOKUP(R50,AG50:AQ53,10,FALSE)</f>
        <v>3</v>
      </c>
      <c r="AC50" s="75">
        <f>VLOOKUP(R50,AG50:AQ53,11,FALSE)</f>
        <v>2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70000002049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5</v>
      </c>
      <c r="AP50" s="67">
        <f>H49+H52+G53</f>
        <v>3</v>
      </c>
      <c r="AQ50" s="67">
        <f>AO50-AP50</f>
        <v>2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 t="str">
        <f>IF(G49&gt;H49,2,"")</f>
        <v/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6.8" thickBot="1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2</v>
      </c>
      <c r="H51" s="156">
        <v>3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6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0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2</v>
      </c>
      <c r="AC51" s="86">
        <f>VLOOKUP(R51,AG50:AQ53,11,FALSE)</f>
        <v>2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9999997038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4</v>
      </c>
      <c r="AP51" s="67">
        <f>G49+H51+H54</f>
        <v>7</v>
      </c>
      <c r="AQ51" s="67">
        <f>AO51-AP51</f>
        <v>-3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6.8" thickBot="1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0</v>
      </c>
      <c r="Z52" s="89">
        <f>VLOOKUP(R52,AG50:AQ53,8,FALSE)</f>
        <v>2</v>
      </c>
      <c r="AA52" s="89">
        <f>VLOOKUP(R52,AG50:AQ53,9,FALSE)</f>
        <v>3</v>
      </c>
      <c r="AB52" s="89">
        <f>VLOOKUP(R52,AG50:AQ53,10,FALSE)</f>
        <v>4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60000002037</v>
      </c>
      <c r="AJ52" s="67">
        <f>B50+M51+M54</f>
        <v>3</v>
      </c>
      <c r="AK52" s="67">
        <f>(3*AL52)+AM52</f>
        <v>6</v>
      </c>
      <c r="AL52" s="67">
        <f>C50+N52+N54</f>
        <v>2</v>
      </c>
      <c r="AM52" s="67">
        <f>D50+O52+O54</f>
        <v>0</v>
      </c>
      <c r="AN52" s="67">
        <f>E50+P52+P54</f>
        <v>1</v>
      </c>
      <c r="AO52" s="67">
        <f>G50+H52+H54</f>
        <v>4</v>
      </c>
      <c r="AP52" s="67">
        <f>H50+G52+G54</f>
        <v>2</v>
      </c>
      <c r="AQ52" s="67">
        <f>AO52-AP52</f>
        <v>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>
        <f>IF(H54&gt;G54,2,"")</f>
        <v>2</v>
      </c>
      <c r="AV52" s="109"/>
      <c r="AW52" s="110">
        <f>IF(G50&gt;H50,4,"")</f>
        <v>4</v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6.8" thickBot="1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0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4</v>
      </c>
      <c r="AB53" s="93">
        <f>VLOOKUP(R53,AG50:AQ53,10,FALSE)</f>
        <v>7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29999999026</v>
      </c>
      <c r="AJ53" s="78">
        <f>M50+B52+B53</f>
        <v>3</v>
      </c>
      <c r="AK53" s="78">
        <f>(3*AL53)+AM53</f>
        <v>3</v>
      </c>
      <c r="AL53" s="78">
        <f>N50+N51+C53</f>
        <v>1</v>
      </c>
      <c r="AM53" s="78">
        <f>O50+O51+D53</f>
        <v>0</v>
      </c>
      <c r="AN53" s="78">
        <f>P50+P51+E53</f>
        <v>2</v>
      </c>
      <c r="AO53" s="78">
        <f>H50+H51+G53</f>
        <v>3</v>
      </c>
      <c r="AP53" s="78">
        <f>G50+G51+H53</f>
        <v>4</v>
      </c>
      <c r="AQ53" s="78">
        <f>AO53-AP53</f>
        <v>-1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6.8" thickBot="1">
      <c r="A54" s="217"/>
      <c r="B54" s="66">
        <f t="shared" si="24"/>
        <v>1</v>
      </c>
      <c r="C54" s="66">
        <f t="shared" si="25"/>
        <v>0</v>
      </c>
      <c r="D54" s="66">
        <f t="shared" si="26"/>
        <v>0</v>
      </c>
      <c r="E54" s="66">
        <f t="shared" si="27"/>
        <v>1</v>
      </c>
      <c r="F54" s="209" t="s">
        <v>106</v>
      </c>
      <c r="G54" s="156">
        <v>0</v>
      </c>
      <c r="H54" s="156">
        <v>2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1</v>
      </c>
      <c r="O54" s="66">
        <f t="shared" si="30"/>
        <v>0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6.8" thickBot="1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6.8" thickBot="1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6.8" thickBot="1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1</v>
      </c>
      <c r="E60" s="66">
        <f t="shared" ref="E60:E65" si="35">IF(AND(G60&lt;H60,G60&lt;&gt;"",H60&lt;&gt;""),1,0)</f>
        <v>0</v>
      </c>
      <c r="F60" s="207" t="s">
        <v>57</v>
      </c>
      <c r="G60" s="156">
        <v>1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1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6.8" thickBot="1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Italie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6</v>
      </c>
      <c r="AB61" s="74">
        <f>VLOOKUP(R61,AG61:AQ64,10,FALSE)</f>
        <v>3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2</v>
      </c>
      <c r="AH61" s="67" t="str">
        <f>F60</f>
        <v>Belgique</v>
      </c>
      <c r="AI61" s="67">
        <f>(AK61*10000000000)+((AR61+AX61+BF61)*100000)+(AQ61*1000)+(AO61*10)-AF61</f>
        <v>70000002039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4</v>
      </c>
      <c r="AP61" s="67">
        <f>H60+H63+G64</f>
        <v>2</v>
      </c>
      <c r="AQ61" s="67">
        <f>AO61-AP61</f>
        <v>2</v>
      </c>
      <c r="AR61" s="108">
        <f>IF(AND(AS61&lt;&gt;"",COUNTIF(AT61:AW61,AS61)=1),1000,0)</f>
        <v>0</v>
      </c>
      <c r="AS61" s="68">
        <f>IF(COUNTIF(AK61:AK64,AK61)=2,IF(AK61=AK62,AF62,IF(AK61=AK63,AF63,IF(AK61=AK64,AF64,""))),"")</f>
        <v>2</v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6.8" thickBot="1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1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Belgique</v>
      </c>
      <c r="V62" s="83">
        <f>VLOOKUP(R62,AG61:AQ64,5,FALSE)</f>
        <v>7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1</v>
      </c>
      <c r="Z62" s="85">
        <f>VLOOKUP(R62,AG61:AQ64,8,FALSE)</f>
        <v>0</v>
      </c>
      <c r="AA62" s="85">
        <f>VLOOKUP(R62,AG61:AQ64,9,FALSE)</f>
        <v>4</v>
      </c>
      <c r="AB62" s="85">
        <f>VLOOKUP(R62,AG61:AQ64,10,FALSE)</f>
        <v>2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1</v>
      </c>
      <c r="AH62" s="67" t="str">
        <f>I60</f>
        <v>Italie</v>
      </c>
      <c r="AI62" s="67">
        <f>(AK62*10000000000)+((AR62+AX62+BF62)*100000)+(AQ62*1000)+(AO62*10)-AF62</f>
        <v>70000003058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6</v>
      </c>
      <c r="AP62" s="67">
        <f>G60+H62+H65</f>
        <v>3</v>
      </c>
      <c r="AQ62" s="67">
        <f>AO62-AP62</f>
        <v>3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1</v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6.8" thickBot="1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3</v>
      </c>
      <c r="AB63" s="89">
        <f>VLOOKUP(R63,AG61:AQ64,10,FALSE)</f>
        <v>3</v>
      </c>
      <c r="AC63" s="90">
        <f>VLOOKUP(R63,AG61:AQ64,11,FALSE)</f>
        <v>0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-4983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2</v>
      </c>
      <c r="AP63" s="67">
        <f>H61+G63+G65</f>
        <v>7</v>
      </c>
      <c r="AQ63" s="67">
        <f>AO63-AP63</f>
        <v>-5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6.8" thickBot="1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0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2</v>
      </c>
      <c r="AB64" s="93">
        <f>VLOOKUP(R64,AG61:AQ64,10,FALSE)</f>
        <v>7</v>
      </c>
      <c r="AC64" s="94">
        <f>VLOOKUP(R64,AG61:AQ64,11,FALSE)</f>
        <v>-5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30000000026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3</v>
      </c>
      <c r="AP64" s="78">
        <f>G61+G62+H64</f>
        <v>3</v>
      </c>
      <c r="AQ64" s="78">
        <f>AO64-AP64</f>
        <v>0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6.8" thickBot="1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3</v>
      </c>
      <c r="H65" s="156">
        <v>1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6.8" thickBot="1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6.8" thickBot="1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6.8" thickBot="1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4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6.8" thickBot="1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9</v>
      </c>
      <c r="AB72" s="74">
        <f>VLOOKUP(R72,AG72:AQ75,10,FALSE)</f>
        <v>2</v>
      </c>
      <c r="AC72" s="75">
        <f>VLOOKUP(R72,AG72:AQ75,11,FALSE)</f>
        <v>7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90000007089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9</v>
      </c>
      <c r="AP72" s="67">
        <f>H71+H74+G75</f>
        <v>2</v>
      </c>
      <c r="AQ72" s="67">
        <f>AO72-AP72</f>
        <v>7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6.8" thickBot="1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1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5</v>
      </c>
      <c r="AB73" s="85">
        <f>VLOOKUP(R73,AG72:AQ75,10,FALSE)</f>
        <v>4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39999998038</v>
      </c>
      <c r="AJ73" s="67">
        <f>M71+M74+B76</f>
        <v>3</v>
      </c>
      <c r="AK73" s="67">
        <f>(3*AL73)+AM73</f>
        <v>4</v>
      </c>
      <c r="AL73" s="67">
        <f>N71+C73+C76</f>
        <v>1</v>
      </c>
      <c r="AM73" s="67">
        <f>O71+D73+D76</f>
        <v>1</v>
      </c>
      <c r="AN73" s="67">
        <f>P71+E73+E76</f>
        <v>1</v>
      </c>
      <c r="AO73" s="67">
        <f>H71+G73+G76</f>
        <v>4</v>
      </c>
      <c r="AP73" s="67">
        <f>G71+H73+H76</f>
        <v>6</v>
      </c>
      <c r="AQ73" s="67">
        <f>AO73-AP73</f>
        <v>-2</v>
      </c>
      <c r="AR73" s="108">
        <f>IF(AND(AS73&lt;&gt;"",COUNTIF(AT73:AW73,AS73)=1),1000,0)</f>
        <v>0</v>
      </c>
      <c r="AS73" s="68">
        <f>IF(COUNTIF(AK72:AK75,AK73)=2,IF(AK73=AK72,AF72,IF(AK73=AK74,AF74,IF(AK73=AK75,AF75,""))),"")</f>
        <v>3</v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6.8" thickBot="1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4</v>
      </c>
      <c r="AB74" s="89">
        <f>VLOOKUP(R74,AG72:AQ75,10,FALSE)</f>
        <v>6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40000001047</v>
      </c>
      <c r="AJ74" s="67">
        <f>B72+M73+M76</f>
        <v>3</v>
      </c>
      <c r="AK74" s="67">
        <f>(3*AL74)+AM74</f>
        <v>4</v>
      </c>
      <c r="AL74" s="67">
        <f>C72+N74+N76</f>
        <v>1</v>
      </c>
      <c r="AM74" s="67">
        <f>D72+O74+O76</f>
        <v>1</v>
      </c>
      <c r="AN74" s="67">
        <f>E72+P74+P76</f>
        <v>1</v>
      </c>
      <c r="AO74" s="67">
        <f>G72+H74+H76</f>
        <v>5</v>
      </c>
      <c r="AP74" s="67">
        <f>H72+G74+G76</f>
        <v>4</v>
      </c>
      <c r="AQ74" s="67">
        <f>AO74-AP74</f>
        <v>1</v>
      </c>
      <c r="AR74" s="108">
        <f>IF(AND(AS74&lt;&gt;"",COUNTIF(AT74:AW74,AS74)=1),1000,0)</f>
        <v>0</v>
      </c>
      <c r="AS74" s="68">
        <f>IF(COUNTIF(AK72:AK75,AK74)=2,IF(AK74=AK72,AF72,IF(AK74=AK73,AF73,IF(AK74=AK75,AF75,""))),"")</f>
        <v>2</v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6.8" thickBot="1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0</v>
      </c>
      <c r="AB75" s="93">
        <f>VLOOKUP(R75,AG72:AQ75,10,FALSE)</f>
        <v>6</v>
      </c>
      <c r="AC75" s="94">
        <f>VLOOKUP(R75,AG72:AQ75,11,FALSE)</f>
        <v>-6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-6004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0</v>
      </c>
      <c r="AP75" s="78">
        <f>G72+G73+H75</f>
        <v>6</v>
      </c>
      <c r="AQ75" s="78">
        <f>AO75-AP75</f>
        <v>-6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6.8" thickBot="1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2</v>
      </c>
      <c r="H76" s="156">
        <v>2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6.8" thickBot="1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6.8" thickBot="1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6.8" thickBot="1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Pays de Galles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2</v>
      </c>
      <c r="AB83" s="166">
        <f>VLOOKUP(T83,AG83:AQ88,10,FALSE)</f>
        <v>3</v>
      </c>
      <c r="AC83" s="167">
        <f t="shared" ref="AC83:AC88" si="50">AA83-AB83</f>
        <v>-1</v>
      </c>
      <c r="AD83" s="228">
        <f t="shared" ref="AD83:AD88" si="51">VLOOKUP(T83,$AG$83:$AR$88,12,FALSE)</f>
        <v>2</v>
      </c>
      <c r="AE83" s="228"/>
      <c r="AF83" s="168">
        <v>1</v>
      </c>
      <c r="AG83" s="168">
        <f t="shared" ref="AG83:AG88" si="52">RANK(AI83,$AI$83:$AI$88)</f>
        <v>5</v>
      </c>
      <c r="AH83" s="168" t="str">
        <f>U19</f>
        <v>Albanie</v>
      </c>
      <c r="AI83" s="169">
        <f t="shared" ref="AI83:AI88" si="53">(AK83*100000000)+(AQ83*100000)+(AO83*1000)-AF83</f>
        <v>299801999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2</v>
      </c>
      <c r="AP83" s="168">
        <f t="shared" si="54"/>
        <v>4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Islande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4</v>
      </c>
      <c r="AB84" s="172">
        <f>VLOOKUP(T84,AG83:AQ88,10,FALSE)</f>
        <v>6</v>
      </c>
      <c r="AC84" s="173">
        <f t="shared" si="50"/>
        <v>-2</v>
      </c>
      <c r="AD84" s="228">
        <f t="shared" si="51"/>
        <v>6</v>
      </c>
      <c r="AE84" s="228"/>
      <c r="AF84" s="168">
        <v>2</v>
      </c>
      <c r="AG84" s="168">
        <f t="shared" si="52"/>
        <v>1</v>
      </c>
      <c r="AH84" s="168" t="str">
        <f>U30</f>
        <v>Pays de Galles</v>
      </c>
      <c r="AI84" s="169">
        <f t="shared" si="53"/>
        <v>399901998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2</v>
      </c>
      <c r="AP84" s="168">
        <f t="shared" si="55"/>
        <v>3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Suède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3</v>
      </c>
      <c r="AB85" s="176">
        <f>VLOOKUP(T85,AG83:AQ88,10,FALSE)</f>
        <v>3</v>
      </c>
      <c r="AC85" s="177">
        <f t="shared" si="50"/>
        <v>0</v>
      </c>
      <c r="AD85" s="228">
        <f t="shared" si="51"/>
        <v>5</v>
      </c>
      <c r="AE85" s="228"/>
      <c r="AF85" s="168">
        <v>3</v>
      </c>
      <c r="AG85" s="168">
        <f t="shared" si="52"/>
        <v>6</v>
      </c>
      <c r="AH85" s="168" t="str">
        <f>U41</f>
        <v>Pologne</v>
      </c>
      <c r="AI85" s="169">
        <f t="shared" si="53"/>
        <v>99801997</v>
      </c>
      <c r="AJ85" s="168">
        <f>W41</f>
        <v>3</v>
      </c>
      <c r="AK85" s="168">
        <f>V41</f>
        <v>1</v>
      </c>
      <c r="AL85" s="168">
        <f t="shared" ref="AL85:AQ85" si="56">X41</f>
        <v>0</v>
      </c>
      <c r="AM85" s="168">
        <f t="shared" si="56"/>
        <v>1</v>
      </c>
      <c r="AN85" s="168">
        <f t="shared" si="56"/>
        <v>2</v>
      </c>
      <c r="AO85" s="168">
        <f t="shared" si="56"/>
        <v>2</v>
      </c>
      <c r="AP85" s="168">
        <f t="shared" si="56"/>
        <v>4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Croatie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3</v>
      </c>
      <c r="AB86" s="180">
        <f>VLOOKUP(T86,AG83:AQ88,10,FALSE)</f>
        <v>4</v>
      </c>
      <c r="AC86" s="181">
        <f t="shared" si="50"/>
        <v>-1</v>
      </c>
      <c r="AD86" s="228">
        <f t="shared" si="51"/>
        <v>4</v>
      </c>
      <c r="AE86" s="228"/>
      <c r="AF86" s="168">
        <v>4</v>
      </c>
      <c r="AG86" s="168">
        <f t="shared" si="52"/>
        <v>4</v>
      </c>
      <c r="AH86" s="168" t="str">
        <f>U52</f>
        <v>Croatie</v>
      </c>
      <c r="AI86" s="169">
        <f t="shared" si="53"/>
        <v>299902996</v>
      </c>
      <c r="AJ86" s="168">
        <f>W52</f>
        <v>3</v>
      </c>
      <c r="AK86" s="168">
        <f>V52</f>
        <v>3</v>
      </c>
      <c r="AL86" s="168">
        <f t="shared" ref="AL86:AQ86" si="57">X52</f>
        <v>1</v>
      </c>
      <c r="AM86" s="168">
        <f t="shared" si="57"/>
        <v>0</v>
      </c>
      <c r="AN86" s="168">
        <f t="shared" si="57"/>
        <v>2</v>
      </c>
      <c r="AO86" s="168">
        <f t="shared" si="57"/>
        <v>3</v>
      </c>
      <c r="AP86" s="168">
        <f t="shared" si="57"/>
        <v>4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Albanie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2</v>
      </c>
      <c r="AB87" s="184">
        <f>VLOOKUP(T87,AG83:AQ88,10,FALSE)</f>
        <v>4</v>
      </c>
      <c r="AC87" s="185">
        <f t="shared" si="50"/>
        <v>-2</v>
      </c>
      <c r="AD87" s="228">
        <f t="shared" si="51"/>
        <v>1</v>
      </c>
      <c r="AE87" s="228"/>
      <c r="AF87" s="168">
        <v>5</v>
      </c>
      <c r="AG87" s="168">
        <f t="shared" si="52"/>
        <v>3</v>
      </c>
      <c r="AH87" s="168" t="str">
        <f>U63</f>
        <v>Suède</v>
      </c>
      <c r="AI87" s="169">
        <f t="shared" si="53"/>
        <v>300002995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3</v>
      </c>
      <c r="AP87" s="168">
        <f t="shared" si="58"/>
        <v>3</v>
      </c>
      <c r="AQ87" s="168">
        <f t="shared" si="58"/>
        <v>0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Pologne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4</v>
      </c>
      <c r="AC88" s="189">
        <f t="shared" si="50"/>
        <v>-2</v>
      </c>
      <c r="AD88" s="228">
        <f t="shared" si="51"/>
        <v>3</v>
      </c>
      <c r="AE88" s="228"/>
      <c r="AF88" s="168">
        <v>6</v>
      </c>
      <c r="AG88" s="168">
        <f t="shared" si="52"/>
        <v>2</v>
      </c>
      <c r="AH88" s="168" t="str">
        <f>U74</f>
        <v>Islande</v>
      </c>
      <c r="AI88" s="169">
        <f t="shared" si="53"/>
        <v>399803994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4</v>
      </c>
      <c r="AP88" s="168">
        <f t="shared" si="59"/>
        <v>6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2456</v>
      </c>
      <c r="V91" s="190" t="str">
        <f>VLOOKUP(U91,AH93:AJ107,3,FALSE)</f>
        <v>Suède</v>
      </c>
      <c r="W91" s="190" t="str">
        <f>VLOOKUP(U91,AH93:AK107,4,FALSE)</f>
        <v>Croatie</v>
      </c>
      <c r="X91" s="190" t="str">
        <f>VLOOKUP(U91,AH93:AL107,5,FALSE)</f>
        <v>Pays de Galles</v>
      </c>
      <c r="Y91" s="190" t="str">
        <f>VLOOKUP(U91,AH93:AM107,6,FALSE)</f>
        <v>Islande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Pologne</v>
      </c>
      <c r="AK93" s="190" t="str">
        <f>U52</f>
        <v>Croatie</v>
      </c>
      <c r="AL93" s="190" t="str">
        <f>U19</f>
        <v>Albanie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Pologne</v>
      </c>
      <c r="AK94" s="190" t="str">
        <f>U19</f>
        <v>Albanie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Pologne</v>
      </c>
      <c r="AK95" s="190" t="str">
        <f>U19</f>
        <v>Albanie</v>
      </c>
      <c r="AL95" s="190" t="str">
        <f>U30</f>
        <v>Pays de Galles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Albanie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Albanie</v>
      </c>
      <c r="AL97" s="190" t="str">
        <f>U30</f>
        <v>Pays de Galles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Albanie</v>
      </c>
      <c r="AL98" s="190" t="str">
        <f>U30</f>
        <v>Pays de Galles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Pologne</v>
      </c>
      <c r="AK99" s="190" t="str">
        <f>U52</f>
        <v>Croatie</v>
      </c>
      <c r="AL99" s="190" t="str">
        <f>U19</f>
        <v>Albanie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Pologne</v>
      </c>
      <c r="AK100" s="190" t="str">
        <f>U52</f>
        <v>Croatie</v>
      </c>
      <c r="AL100" s="190" t="str">
        <f>U19</f>
        <v>Albanie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Pologne</v>
      </c>
      <c r="AK101" s="190" t="str">
        <f>U19</f>
        <v>Albanie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Albanie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Pologne</v>
      </c>
      <c r="AK103" s="190" t="str">
        <f>U52</f>
        <v>Croatie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Pologne</v>
      </c>
      <c r="AK104" s="190" t="str">
        <f>U52</f>
        <v>Croatie</v>
      </c>
      <c r="AL104" s="190" t="str">
        <f>U30</f>
        <v>Pays de Galles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Pologne</v>
      </c>
      <c r="AL105" s="190" t="str">
        <f>U30</f>
        <v>Pays de Galles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Pays de Galles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Pologne</v>
      </c>
      <c r="AK107" s="190" t="str">
        <f>U52</f>
        <v>Croatie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7" tint="-0.249977111117893"/>
  </sheetPr>
  <dimension ref="A1:Q85"/>
  <sheetViews>
    <sheetView showGridLines="0" showRowColHeaders="0" tabSelected="1" topLeftCell="C27" zoomScale="90" zoomScaleNormal="90" workbookViewId="0">
      <selection activeCell="O27" sqref="O27"/>
    </sheetView>
  </sheetViews>
  <sheetFormatPr baseColWidth="10" defaultColWidth="11.44140625" defaultRowHeight="17.25" customHeight="1"/>
  <cols>
    <col min="1" max="1" width="20" style="80" customWidth="1"/>
    <col min="2" max="2" width="0" style="80" hidden="1" customWidth="1"/>
    <col min="3" max="3" width="28.6640625" style="80" customWidth="1"/>
    <col min="4" max="4" width="6.88671875" style="80" customWidth="1"/>
    <col min="5" max="5" width="11.44140625" style="80"/>
    <col min="6" max="6" width="28.6640625" style="80" customWidth="1"/>
    <col min="7" max="7" width="6.88671875" style="80" customWidth="1"/>
    <col min="8" max="8" width="11.44140625" style="80"/>
    <col min="9" max="9" width="28.6640625" style="80" customWidth="1"/>
    <col min="10" max="10" width="6.88671875" style="80" customWidth="1"/>
    <col min="11" max="11" width="11.44140625" style="80"/>
    <col min="12" max="12" width="28.6640625" style="80" customWidth="1"/>
    <col min="13" max="13" width="7" style="80" customWidth="1"/>
    <col min="14" max="14" width="11.44140625" style="80" customWidth="1"/>
    <col min="15" max="15" width="28.6640625" style="80" customWidth="1"/>
    <col min="16" max="16" width="11.44140625" style="80"/>
    <col min="17" max="17" width="23.44140625" style="80" customWidth="1"/>
    <col min="18" max="16384" width="11.44140625" style="80"/>
  </cols>
  <sheetData>
    <row r="1" spans="1:17" ht="17.25" customHeight="1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>
      <c r="A8" s="229"/>
      <c r="B8" s="154"/>
      <c r="C8" s="231"/>
      <c r="D8" s="244" t="str">
        <f>IF(Grille!G42&lt;&gt;"",Grille!G42,"")</f>
        <v/>
      </c>
      <c r="E8" s="235"/>
      <c r="F8" s="278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>
      <c r="A10" s="229"/>
      <c r="B10" s="154"/>
      <c r="C10" s="276" t="str">
        <f>IF(SUM(Poules!W39:W42)=12,Poules!U40,"")</f>
        <v>Irlande du Nord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56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>
      <c r="A18" s="229"/>
      <c r="B18" s="154"/>
      <c r="C18" s="276" t="str">
        <f>IF(SUM(Poules!W17:W20,Poules!W28:W31,Poules!W39:W42,Poules!W50:W53,Poules!W61:W64,Poules!W72:W75)=72,Poules!Y91,"")</f>
        <v>Islande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2</v>
      </c>
      <c r="M20" s="242"/>
      <c r="N20" s="230"/>
      <c r="O20" s="230"/>
      <c r="P20" s="229"/>
      <c r="Q20" s="229"/>
    </row>
    <row r="21" spans="1:17" ht="17.25" customHeight="1" thickBot="1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>
      <c r="A26" s="229"/>
      <c r="B26" s="154"/>
      <c r="C26" s="276" t="str">
        <f>IF(SUM(Poules!W17:W20,Poules!W28:W31,Poules!W39:W42,Poules!W50:W53,Poules!W61:W64,Poules!W72:W75)=72,Poules!W91,"")</f>
        <v>Croatie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>
      <c r="A32" s="229"/>
      <c r="B32" s="154"/>
      <c r="C32" s="230"/>
      <c r="D32" s="244" t="str">
        <f>IF(Grille!G65&lt;&gt;"",Grille!G65,"")</f>
        <v/>
      </c>
      <c r="E32" s="235"/>
      <c r="F32" s="278" t="s">
        <v>57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>
      <c r="A34" s="229"/>
      <c r="B34" s="154"/>
      <c r="C34" s="276" t="str">
        <f>IF(SUM(Poules!W61:W64)=12,Poules!U62,"")</f>
        <v>Belgique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2</v>
      </c>
      <c r="P36" s="229"/>
      <c r="Q36" s="229"/>
    </row>
    <row r="37" spans="1:17" ht="17.25" customHeight="1" thickBot="1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>
      <c r="A42" s="229"/>
      <c r="B42" s="154"/>
      <c r="C42" s="276" t="str">
        <f>IF(SUM(Poules!W17:W20,Poules!W28:W31,Poules!W39:W42,Poules!W50:W53,Poules!W61:W64,Poules!W72:W75)=72,Poules!X91,"")</f>
        <v>Pays de Galles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>
      <c r="A46" s="229"/>
      <c r="B46" s="154"/>
      <c r="C46" s="276" t="str">
        <f>IF(SUM(Poules!W61:W64)=12,Poules!U61,"")</f>
        <v>Italie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>
      <c r="A48" s="229"/>
      <c r="B48" s="154"/>
      <c r="C48" s="230"/>
      <c r="D48" s="244" t="str">
        <f>IF(Grille!G81&lt;&gt;"",Grille!G81,"")</f>
        <v/>
      </c>
      <c r="E48" s="235"/>
      <c r="F48" s="278" t="s">
        <v>107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>
      <c r="A50" s="229"/>
      <c r="B50" s="154"/>
      <c r="C50" s="276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>
      <c r="A58" s="229"/>
      <c r="B58" s="154"/>
      <c r="C58" s="276" t="str">
        <f>IF(SUM(Poules!W17:W20,Poules!W28:W31,Poules!W39:W42,Poules!W50:W53,Poules!W61:W64,Poules!W72:W75)=72,Poules!V91,"")</f>
        <v>Suède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>
      <c r="A62" s="229"/>
      <c r="B62" s="154"/>
      <c r="C62" s="276" t="str">
        <f>IF(SUM(Poules!W28:W31)=12,Poules!U29,"")</f>
        <v>Slovaquie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>
      <c r="A64" s="229"/>
      <c r="B64" s="154"/>
      <c r="C64" s="230"/>
      <c r="D64" s="244"/>
      <c r="E64" s="235"/>
      <c r="F64" s="278" t="s">
        <v>102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>
      <c r="F70" s="80" t="str">
        <f>C6</f>
        <v>Suisse</v>
      </c>
      <c r="I70" s="80" t="str">
        <f>F8</f>
        <v>Suisse</v>
      </c>
      <c r="L70" s="80" t="str">
        <f>I12</f>
        <v>Suisse</v>
      </c>
      <c r="O70" s="80" t="str">
        <f>L20</f>
        <v>Angleterre</v>
      </c>
      <c r="Q70" s="80">
        <f>COUNTIF(G70:P85,"O")</f>
        <v>0</v>
      </c>
    </row>
    <row r="71" spans="1:17" ht="17.25" hidden="1" customHeight="1">
      <c r="F71" s="80" t="str">
        <f>C10</f>
        <v>Irlande du Nord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>
      <c r="F73" s="80" t="str">
        <f>C18</f>
        <v>Islande</v>
      </c>
      <c r="G73" s="80" t="str">
        <f>IF(AND(F16&lt;&gt;F72,F16&lt;&gt;F73,F16&lt;&gt;""),"O","")</f>
        <v/>
      </c>
      <c r="I73" s="80" t="str">
        <f>F32</f>
        <v>Belgique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>
      <c r="F74" s="80" t="str">
        <f>C22</f>
        <v>Angleterre</v>
      </c>
      <c r="I74" s="80" t="str">
        <f>F40</f>
        <v>Allemagne</v>
      </c>
    </row>
    <row r="75" spans="1:17" ht="17.25" hidden="1" customHeight="1">
      <c r="F75" s="80" t="str">
        <f>C26</f>
        <v>Croatie</v>
      </c>
      <c r="G75" s="80" t="str">
        <f>IF(AND(F24&lt;&gt;F74,F24&lt;&gt;F75,F24&lt;&gt;""),"O","")</f>
        <v/>
      </c>
      <c r="I75" s="80" t="str">
        <f>F48</f>
        <v>Turquie</v>
      </c>
      <c r="J75" s="80" t="str">
        <f>IF(AND(I44&lt;&gt;I74,I44&lt;&gt;I75,I44&lt;&gt;""),"O","")</f>
        <v/>
      </c>
    </row>
    <row r="76" spans="1:17" ht="17.25" hidden="1" customHeight="1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>
      <c r="F77" s="80" t="str">
        <f>C34</f>
        <v>Belgique</v>
      </c>
      <c r="G77" s="80" t="str">
        <f>IF(AND(F32&lt;&gt;F76,F32&lt;&gt;F77,F32&lt;&gt;""),"O","")</f>
        <v/>
      </c>
      <c r="I77" s="80" t="str">
        <f>F64</f>
        <v>Slovaquie</v>
      </c>
      <c r="J77" s="80" t="str">
        <f>IF(AND(I60&lt;&gt;I76,I60&lt;&gt;I77,I60&lt;&gt;""),"O","")</f>
        <v/>
      </c>
    </row>
    <row r="78" spans="1:17" ht="17.25" hidden="1" customHeight="1">
      <c r="F78" s="80" t="str">
        <f>C38</f>
        <v>Allemagne</v>
      </c>
    </row>
    <row r="79" spans="1:17" ht="17.25" hidden="1" customHeight="1">
      <c r="F79" s="80" t="str">
        <f>C42</f>
        <v>Pays de Galles</v>
      </c>
      <c r="G79" s="80" t="str">
        <f>IF(AND(F40&lt;&gt;F78,F40&lt;&gt;F79,F40&lt;&gt;""),"O","")</f>
        <v/>
      </c>
    </row>
    <row r="80" spans="1:17" ht="17.25" hidden="1" customHeight="1">
      <c r="F80" s="80" t="str">
        <f>C46</f>
        <v>Italie</v>
      </c>
    </row>
    <row r="81" spans="6:7" ht="17.25" hidden="1" customHeight="1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>
      <c r="F82" s="80" t="str">
        <f>C54</f>
        <v>France</v>
      </c>
    </row>
    <row r="83" spans="6:7" ht="17.25" hidden="1" customHeight="1">
      <c r="F83" s="80" t="str">
        <f>C58</f>
        <v>Suède</v>
      </c>
      <c r="G83" s="80" t="str">
        <f>IF(AND(F56&lt;&gt;F82,F56&lt;&gt;F83,F56&lt;&gt;""),"O","")</f>
        <v/>
      </c>
    </row>
    <row r="84" spans="6:7" ht="17.25" hidden="1" customHeight="1">
      <c r="F84" s="80" t="str">
        <f>C62</f>
        <v>Slovaquie</v>
      </c>
    </row>
    <row r="85" spans="6:7" ht="17.25" hidden="1" customHeight="1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4140625" defaultRowHeight="13.2"/>
  <cols>
    <col min="1" max="1" width="1.6640625" style="2" customWidth="1"/>
    <col min="2" max="2" width="3.6640625" style="1" customWidth="1"/>
    <col min="3" max="4" width="14.6640625" style="2" customWidth="1"/>
    <col min="5" max="7" width="4.6640625" style="1" customWidth="1"/>
    <col min="8" max="9" width="4" style="2" customWidth="1"/>
    <col min="10" max="10" width="9.33203125" style="2" customWidth="1"/>
    <col min="11" max="16384" width="11.44140625" style="2"/>
  </cols>
  <sheetData>
    <row r="1" spans="1:10" ht="5.25" customHeight="1" thickBot="1"/>
    <row r="2" spans="1:10" ht="16.5" customHeight="1" thickTop="1" thickBot="1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Corentin Urbain</v>
      </c>
      <c r="I2" s="137"/>
      <c r="J2" s="137"/>
    </row>
    <row r="3" spans="1:10" ht="16.5" hidden="1" customHeight="1">
      <c r="B3" s="155"/>
      <c r="C3" s="155"/>
      <c r="D3" s="211"/>
      <c r="E3" s="212"/>
      <c r="F3" s="213"/>
      <c r="G3" s="213"/>
      <c r="H3" s="214" t="str">
        <f>Poules!I4</f>
        <v>corentin.urbain@live.be</v>
      </c>
      <c r="I3" s="215"/>
      <c r="J3" s="215"/>
    </row>
    <row r="4" spans="1:10" ht="16.5" hidden="1" customHeight="1" thickBot="1">
      <c r="B4" s="155"/>
      <c r="C4" s="155"/>
      <c r="D4" s="211"/>
      <c r="E4" s="212"/>
      <c r="F4" s="213"/>
      <c r="G4" s="213"/>
      <c r="H4" s="214" t="str">
        <f>IF(Poules!I5&lt;&gt;"",Poules!I5,"")</f>
        <v>/</v>
      </c>
      <c r="I4" s="215"/>
      <c r="J4" s="215"/>
    </row>
    <row r="5" spans="1:10" ht="16.8" thickBot="1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/</v>
      </c>
      <c r="I5" s="148"/>
      <c r="J5" s="149"/>
    </row>
    <row r="6" spans="1:10" ht="13.8" thickTop="1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3</v>
      </c>
      <c r="I6" s="45">
        <f>Poules!H16</f>
        <v>0</v>
      </c>
      <c r="J6" s="46"/>
    </row>
    <row r="7" spans="1:10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1</v>
      </c>
      <c r="I7" s="8">
        <f>Poules!H17</f>
        <v>2</v>
      </c>
      <c r="J7" s="9"/>
    </row>
    <row r="8" spans="1:10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0</v>
      </c>
      <c r="J10" s="4"/>
    </row>
    <row r="11" spans="1:10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0</v>
      </c>
      <c r="I11" s="8">
        <f>Poules!H39</f>
        <v>1</v>
      </c>
      <c r="J11" s="9"/>
    </row>
    <row r="12" spans="1:10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0</v>
      </c>
      <c r="J12" s="4"/>
    </row>
    <row r="13" spans="1:10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2</v>
      </c>
      <c r="J13" s="9"/>
    </row>
    <row r="14" spans="1:10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1</v>
      </c>
      <c r="I15" s="8">
        <f>Poules!H60</f>
        <v>1</v>
      </c>
      <c r="J15" s="9"/>
    </row>
    <row r="16" spans="1:10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0</v>
      </c>
      <c r="J16" s="4"/>
    </row>
    <row r="17" spans="1:10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4</v>
      </c>
      <c r="I17" s="8">
        <f>Poules!H71</f>
        <v>1</v>
      </c>
      <c r="J17" s="9"/>
    </row>
    <row r="18" spans="1:10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2</v>
      </c>
      <c r="J18" s="4"/>
    </row>
    <row r="19" spans="1:10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0</v>
      </c>
      <c r="I19" s="8">
        <f>Poules!H18</f>
        <v>1</v>
      </c>
      <c r="J19" s="9"/>
    </row>
    <row r="20" spans="1:10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0</v>
      </c>
      <c r="J21" s="9"/>
    </row>
    <row r="22" spans="1:10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2</v>
      </c>
      <c r="J22" s="4"/>
    </row>
    <row r="23" spans="1:10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1</v>
      </c>
      <c r="J23" s="9"/>
    </row>
    <row r="24" spans="1:10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1</v>
      </c>
      <c r="J24" s="4"/>
    </row>
    <row r="25" spans="1:10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2</v>
      </c>
      <c r="I25" s="8">
        <f>Poules!H51</f>
        <v>3</v>
      </c>
      <c r="J25" s="9"/>
    </row>
    <row r="26" spans="1:10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0</v>
      </c>
      <c r="J28" s="4"/>
    </row>
    <row r="29" spans="1:10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0</v>
      </c>
      <c r="I30" s="3">
        <f>Poules!H21</f>
        <v>1</v>
      </c>
      <c r="J30" s="4"/>
    </row>
    <row r="31" spans="1:10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2</v>
      </c>
      <c r="J31" s="9"/>
    </row>
    <row r="32" spans="1:10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0</v>
      </c>
      <c r="I32" s="3">
        <f>Poules!H32</f>
        <v>1</v>
      </c>
      <c r="J32" s="4"/>
    </row>
    <row r="33" spans="2:10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1</v>
      </c>
      <c r="J33" s="9"/>
    </row>
    <row r="34" spans="2:10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2</v>
      </c>
      <c r="J34" s="4"/>
    </row>
    <row r="35" spans="2:10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0</v>
      </c>
      <c r="I36" s="3">
        <f>Poules!H53</f>
        <v>1</v>
      </c>
      <c r="J36" s="4"/>
    </row>
    <row r="37" spans="2:10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0</v>
      </c>
      <c r="I37" s="8">
        <f>Poules!H54</f>
        <v>2</v>
      </c>
      <c r="J37" s="9"/>
    </row>
    <row r="38" spans="2:10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3</v>
      </c>
      <c r="J38" s="4"/>
    </row>
    <row r="39" spans="2:10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2</v>
      </c>
      <c r="I39" s="8">
        <f>Poules!H76</f>
        <v>2</v>
      </c>
      <c r="J39" s="9"/>
    </row>
    <row r="40" spans="2:10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3</v>
      </c>
      <c r="I40" s="3">
        <f>Poules!H65</f>
        <v>1</v>
      </c>
      <c r="J40" s="4"/>
    </row>
    <row r="41" spans="2:10" ht="13.8" thickBot="1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0</v>
      </c>
      <c r="I41" s="210">
        <f>Poules!H64</f>
        <v>1</v>
      </c>
      <c r="J41" s="9"/>
    </row>
    <row r="42" spans="2:10" ht="13.8" thickTop="1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8" thickBot="1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8" thickTop="1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8" thickBot="1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8" thickTop="1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8" thickBot="1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4" thickTop="1" thickBot="1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8" thickTop="1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>
      <c r="B58" s="54"/>
      <c r="C58" s="22" t="s">
        <v>82</v>
      </c>
      <c r="D58" s="23"/>
      <c r="E58" s="286"/>
      <c r="F58" s="287"/>
      <c r="G58" s="288"/>
      <c r="H58" s="96" t="str">
        <f>'Phase Finale'!C10</f>
        <v>Irlande du Nord</v>
      </c>
      <c r="I58" s="24"/>
      <c r="J58" s="30"/>
    </row>
    <row r="59" spans="2:10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>
      <c r="B60" s="54"/>
      <c r="C60" s="22" t="s">
        <v>84</v>
      </c>
      <c r="D60" s="23"/>
      <c r="E60" s="286"/>
      <c r="F60" s="287"/>
      <c r="G60" s="288"/>
      <c r="H60" s="95" t="str">
        <f>'Phase Finale'!C18</f>
        <v>Islande</v>
      </c>
      <c r="I60" s="24"/>
      <c r="J60" s="30"/>
    </row>
    <row r="61" spans="2:10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>
      <c r="B62" s="54"/>
      <c r="C62" s="22" t="s">
        <v>86</v>
      </c>
      <c r="D62" s="23"/>
      <c r="E62" s="286"/>
      <c r="F62" s="287"/>
      <c r="G62" s="288"/>
      <c r="H62" s="95" t="str">
        <f>'Phase Finale'!C26</f>
        <v>Croatie</v>
      </c>
      <c r="I62" s="24"/>
      <c r="J62" s="30"/>
    </row>
    <row r="63" spans="2:10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>
      <c r="B64" s="54"/>
      <c r="C64" s="22" t="s">
        <v>88</v>
      </c>
      <c r="D64" s="23"/>
      <c r="E64" s="286"/>
      <c r="F64" s="287"/>
      <c r="G64" s="288"/>
      <c r="H64" s="95" t="str">
        <f>'Phase Finale'!C34</f>
        <v>Belgique</v>
      </c>
      <c r="I64" s="24"/>
      <c r="J64" s="30"/>
    </row>
    <row r="65" spans="2:10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>
      <c r="B66" s="54"/>
      <c r="C66" s="22" t="s">
        <v>90</v>
      </c>
      <c r="D66" s="23"/>
      <c r="E66" s="286"/>
      <c r="F66" s="287"/>
      <c r="G66" s="288"/>
      <c r="H66" s="95" t="str">
        <f>'Phase Finale'!C42</f>
        <v>Pays de Galles</v>
      </c>
      <c r="I66" s="24"/>
      <c r="J66" s="30"/>
    </row>
    <row r="67" spans="2:10">
      <c r="B67" s="54"/>
      <c r="C67" s="22" t="s">
        <v>91</v>
      </c>
      <c r="D67" s="23"/>
      <c r="E67" s="286"/>
      <c r="F67" s="287"/>
      <c r="G67" s="288"/>
      <c r="H67" s="95" t="str">
        <f>'Phase Finale'!C46</f>
        <v>Italie</v>
      </c>
      <c r="I67" s="24"/>
      <c r="J67" s="30"/>
    </row>
    <row r="68" spans="2:10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>
      <c r="B70" s="54"/>
      <c r="C70" s="22" t="s">
        <v>94</v>
      </c>
      <c r="D70" s="23"/>
      <c r="E70" s="286"/>
      <c r="F70" s="287"/>
      <c r="G70" s="288"/>
      <c r="H70" s="95" t="str">
        <f>'Phase Finale'!C58</f>
        <v>Suède</v>
      </c>
      <c r="I70" s="24"/>
      <c r="J70" s="30"/>
    </row>
    <row r="71" spans="2:10">
      <c r="B71" s="54"/>
      <c r="C71" s="22" t="s">
        <v>95</v>
      </c>
      <c r="D71" s="23"/>
      <c r="E71" s="286"/>
      <c r="F71" s="287"/>
      <c r="G71" s="288"/>
      <c r="H71" s="95" t="str">
        <f>'Phase Finale'!C62</f>
        <v>Slovaquie</v>
      </c>
      <c r="I71" s="24"/>
      <c r="J71" s="30"/>
    </row>
    <row r="72" spans="2:10" ht="13.8" thickBot="1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8" thickTop="1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>
      <c r="B76" s="54"/>
      <c r="C76" s="22" t="s">
        <v>76</v>
      </c>
      <c r="D76" s="23"/>
      <c r="E76" s="286"/>
      <c r="F76" s="287"/>
      <c r="G76" s="288"/>
      <c r="H76" s="96" t="str">
        <f>'Phase Finale'!F32</f>
        <v>Belgique</v>
      </c>
      <c r="I76" s="24"/>
      <c r="J76" s="25"/>
    </row>
    <row r="77" spans="2:10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>
      <c r="B78" s="54"/>
      <c r="C78" s="22" t="s">
        <v>78</v>
      </c>
      <c r="D78" s="23"/>
      <c r="E78" s="286"/>
      <c r="F78" s="287"/>
      <c r="G78" s="288"/>
      <c r="H78" s="96" t="str">
        <f>'Phase Finale'!F48</f>
        <v>Turquie</v>
      </c>
      <c r="I78" s="24"/>
      <c r="J78" s="25"/>
    </row>
    <row r="79" spans="2:10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8" thickBot="1">
      <c r="B80" s="55"/>
      <c r="C80" s="36" t="s">
        <v>80</v>
      </c>
      <c r="D80" s="37"/>
      <c r="E80" s="286"/>
      <c r="F80" s="287"/>
      <c r="G80" s="288"/>
      <c r="H80" s="96" t="str">
        <f>'Phase Finale'!F64</f>
        <v>Slovaquie</v>
      </c>
      <c r="I80" s="31"/>
      <c r="J80" s="32"/>
    </row>
    <row r="81" spans="2:10" ht="13.8" thickTop="1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Suisse</v>
      </c>
      <c r="I81" s="20"/>
      <c r="J81" s="21"/>
    </row>
    <row r="82" spans="2:10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8" thickBot="1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8" thickTop="1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Angleterre</v>
      </c>
      <c r="I85" s="20"/>
      <c r="J85" s="21"/>
    </row>
    <row r="86" spans="2:10" ht="13.8" thickBot="1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4" thickTop="1" thickBot="1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Angleterre</v>
      </c>
      <c r="I87" s="62"/>
      <c r="J87" s="63"/>
    </row>
    <row r="88" spans="2:10" ht="13.8" thickTop="1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Corentin Urbain</cp:lastModifiedBy>
  <dcterms:created xsi:type="dcterms:W3CDTF">2012-03-29T08:20:24Z</dcterms:created>
  <dcterms:modified xsi:type="dcterms:W3CDTF">2016-05-21T12:11:19Z</dcterms:modified>
</cp:coreProperties>
</file>